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320" windowHeight="11910" activeTab="0"/>
  </bookViews>
  <sheets>
    <sheet name="HVAC Calculator" sheetId="1" r:id="rId1"/>
    <sheet name="HVAC Example" sheetId="2" r:id="rId2"/>
  </sheets>
  <definedNames>
    <definedName name="_xlnm.Print_Area" localSheetId="0">'HVAC Calculator'!$A$1:$H$50</definedName>
    <definedName name="_xlnm.Print_Area" localSheetId="1">'HVAC Example'!$A$1:$H$41</definedName>
  </definedNames>
  <calcPr fullCalcOnLoad="1"/>
</workbook>
</file>

<file path=xl/sharedStrings.xml><?xml version="1.0" encoding="utf-8"?>
<sst xmlns="http://schemas.openxmlformats.org/spreadsheetml/2006/main" count="132" uniqueCount="72">
  <si>
    <t>PROJECT PARAMETERS:</t>
  </si>
  <si>
    <t>Scope: Replacement of mechanical system for an 84,000 sf elementary school</t>
  </si>
  <si>
    <t xml:space="preserve">State cost share percentage: </t>
  </si>
  <si>
    <t>SUMMARY OF FUNDING:</t>
  </si>
  <si>
    <t>State:</t>
  </si>
  <si>
    <t>Utility:</t>
  </si>
  <si>
    <t>Local:</t>
  </si>
  <si>
    <t>i.</t>
  </si>
  <si>
    <t>ii.</t>
  </si>
  <si>
    <t>Subtractions:</t>
  </si>
  <si>
    <t>iii.</t>
  </si>
  <si>
    <t>Balance:</t>
  </si>
  <si>
    <t>State FY14 CIP match %:</t>
  </si>
  <si>
    <t>State FY14 CIP match:</t>
  </si>
  <si>
    <t>FY13 CIP-EEI State incentive:</t>
  </si>
  <si>
    <t>iv.</t>
  </si>
  <si>
    <t xml:space="preserve">State construction allocation </t>
  </si>
  <si>
    <t>v.</t>
  </si>
  <si>
    <t>State construction contingency</t>
  </si>
  <si>
    <t>vi.</t>
  </si>
  <si>
    <t>TOTAL STATE CONSTRUCTION ALLOCATION</t>
  </si>
  <si>
    <t>FY14 CIP Match</t>
  </si>
  <si>
    <t>Contingency</t>
  </si>
  <si>
    <t>Construction Cost:</t>
  </si>
  <si>
    <t>Contingency:</t>
  </si>
  <si>
    <t>a.</t>
  </si>
  <si>
    <t>b.</t>
  </si>
  <si>
    <t>c.</t>
  </si>
  <si>
    <t>d.</t>
  </si>
  <si>
    <t>e.</t>
  </si>
  <si>
    <t>f.</t>
  </si>
  <si>
    <t>g.</t>
  </si>
  <si>
    <t>Total Contingency Percentage:</t>
  </si>
  <si>
    <t>Construction cost:</t>
  </si>
  <si>
    <t>FY 2013 Capital Improvement Program</t>
  </si>
  <si>
    <t>Energy Efficiency Initiative</t>
  </si>
  <si>
    <t>INSTRUCTION (Follow capitalized, bolded commands)</t>
  </si>
  <si>
    <t>HVAC Incentive Calculator</t>
  </si>
  <si>
    <t>Instructions: Fill in highlighted boxes. For example, see "HVAC Example" tab.</t>
  </si>
  <si>
    <t>WRITE IN PROJECT DESCRIPTION</t>
  </si>
  <si>
    <t>INPUT FY14 STATE-LOCAL COST SHARE %</t>
  </si>
  <si>
    <t>DETERMINE CONSTRUCTION COST</t>
  </si>
  <si>
    <t>DETERMINE CONTINGENCY</t>
  </si>
  <si>
    <t>Does not include non-construction costs (A/E, etc)</t>
  </si>
  <si>
    <r>
      <rPr>
        <b/>
        <sz val="11"/>
        <rFont val="Calibri"/>
        <family val="2"/>
      </rPr>
      <t xml:space="preserve">Total Construction Cost: </t>
    </r>
  </si>
  <si>
    <t xml:space="preserve">Scope: </t>
  </si>
  <si>
    <t>A</t>
  </si>
  <si>
    <t>B</t>
  </si>
  <si>
    <t>FY13 CIP-EEI Incentive</t>
  </si>
  <si>
    <t>C</t>
  </si>
  <si>
    <t xml:space="preserve">Does not include non-construction costs </t>
  </si>
  <si>
    <t>Electrical utility rebate:</t>
  </si>
  <si>
    <t>CONSULT WITH UTILITY TO DETERMINE REBATE</t>
  </si>
  <si>
    <r>
      <t xml:space="preserve">State </t>
    </r>
    <r>
      <rPr>
        <b/>
        <sz val="11"/>
        <rFont val="Calibri"/>
        <family val="2"/>
      </rPr>
      <t>Funding Allocation:</t>
    </r>
  </si>
  <si>
    <r>
      <rPr>
        <sz val="11"/>
        <rFont val="Calibri"/>
        <family val="2"/>
      </rPr>
      <t>Electrical utility rebate</t>
    </r>
    <r>
      <rPr>
        <sz val="11"/>
        <rFont val="Calibri"/>
        <family val="2"/>
      </rPr>
      <t xml:space="preserve"> </t>
    </r>
  </si>
  <si>
    <r>
      <t xml:space="preserve">State </t>
    </r>
    <r>
      <rPr>
        <sz val="11"/>
        <rFont val="Calibri"/>
        <family val="2"/>
      </rPr>
      <t xml:space="preserve">Construction </t>
    </r>
    <r>
      <rPr>
        <sz val="11"/>
        <rFont val="Calibri"/>
        <family val="2"/>
      </rPr>
      <t>Allocation</t>
    </r>
  </si>
  <si>
    <t>[Electrical utility rebate (line b) subtracted from Contruction Cost (line a) to determine Balance]</t>
  </si>
  <si>
    <t>[State FY14 CIP match % equals the lesser of the State Cost Share Percentage and 83%]</t>
  </si>
  <si>
    <t>[ State FY14 CIP match (line e) plus  FY13 CIP-EEI State Incentive (line f) equals state construction allocation]</t>
  </si>
  <si>
    <t>[2.5% multiplied by adjusted state funding allocation (line v.). Round to nearest thousand]</t>
  </si>
  <si>
    <t>[Adjusted state funding allocation (line iv) plus state construction contingency (line v)]</t>
  </si>
  <si>
    <t>EXAMPLE: 75% State Cost Share Percentage LEA</t>
  </si>
  <si>
    <t>HVAC Example</t>
  </si>
  <si>
    <t>$</t>
  </si>
  <si>
    <t>%</t>
  </si>
  <si>
    <t>[Balance (line c) multiplied by State-Local Cost Share % (line d). Round to nearest thousand]</t>
  </si>
  <si>
    <t>[Balance (line c) multiplied by 15%. Round to nearest thousand.]</t>
  </si>
  <si>
    <t>LEA:</t>
  </si>
  <si>
    <t>School Name and Project Type:</t>
  </si>
  <si>
    <t>Priority Number:</t>
  </si>
  <si>
    <t>Date:</t>
  </si>
  <si>
    <t>FY13 CIP-EEI    ATTACHMENT 4b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</si>
</sst>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0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$&quot;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b/>
      <sz val="14"/>
      <color indexed="9"/>
      <name val="Arial"/>
      <family val="2"/>
    </font>
    <font>
      <sz val="138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5421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30" fillId="33" borderId="0" xfId="0" applyFont="1" applyFill="1" applyAlignment="1">
      <alignment/>
    </xf>
    <xf numFmtId="0" fontId="27" fillId="33" borderId="0" xfId="0" applyFont="1" applyFill="1" applyAlignment="1">
      <alignment/>
    </xf>
    <xf numFmtId="164" fontId="0" fillId="0" borderId="0" xfId="0" applyNumberFormat="1" applyAlignment="1">
      <alignment/>
    </xf>
    <xf numFmtId="9" fontId="0" fillId="0" borderId="0" xfId="57" applyFont="1" applyAlignment="1">
      <alignment horizontal="center"/>
    </xf>
    <xf numFmtId="9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9" fontId="0" fillId="0" borderId="0" xfId="57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 vertical="top" wrapText="1"/>
    </xf>
    <xf numFmtId="0" fontId="0" fillId="34" borderId="0" xfId="0" applyFill="1" applyAlignment="1">
      <alignment horizontal="center"/>
    </xf>
    <xf numFmtId="9" fontId="0" fillId="34" borderId="0" xfId="57" applyFont="1" applyFill="1" applyAlignment="1">
      <alignment horizontal="center"/>
    </xf>
    <xf numFmtId="166" fontId="0" fillId="0" borderId="0" xfId="57" applyNumberFormat="1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41" fillId="0" borderId="10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64" fontId="0" fillId="35" borderId="0" xfId="0" applyNumberFormat="1" applyFill="1" applyAlignment="1">
      <alignment/>
    </xf>
    <xf numFmtId="164" fontId="41" fillId="0" borderId="0" xfId="0" applyNumberFormat="1" applyFont="1" applyFill="1" applyAlignment="1">
      <alignment horizontal="center"/>
    </xf>
    <xf numFmtId="9" fontId="41" fillId="35" borderId="0" xfId="57" applyFont="1" applyFill="1" applyAlignment="1">
      <alignment horizontal="center"/>
    </xf>
    <xf numFmtId="164" fontId="41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35" borderId="11" xfId="0" applyNumberFormat="1" applyFont="1" applyFill="1" applyBorder="1" applyAlignment="1">
      <alignment/>
    </xf>
    <xf numFmtId="166" fontId="2" fillId="35" borderId="11" xfId="57" applyNumberFormat="1" applyFont="1" applyFill="1" applyBorder="1" applyAlignment="1">
      <alignment/>
    </xf>
    <xf numFmtId="0" fontId="23" fillId="0" borderId="0" xfId="0" applyFont="1" applyFill="1" applyAlignment="1">
      <alignment horizontal="right"/>
    </xf>
    <xf numFmtId="0" fontId="4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9" fontId="2" fillId="0" borderId="0" xfId="57" applyFont="1" applyAlignment="1">
      <alignment horizontal="center"/>
    </xf>
    <xf numFmtId="164" fontId="2" fillId="0" borderId="10" xfId="0" applyNumberFormat="1" applyFont="1" applyBorder="1" applyAlignment="1">
      <alignment/>
    </xf>
    <xf numFmtId="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9" fontId="2" fillId="0" borderId="0" xfId="0" applyNumberFormat="1" applyFont="1" applyFill="1" applyAlignment="1">
      <alignment horizontal="center"/>
    </xf>
    <xf numFmtId="9" fontId="41" fillId="0" borderId="0" xfId="57" applyFont="1" applyAlignment="1">
      <alignment wrapText="1"/>
    </xf>
    <xf numFmtId="164" fontId="23" fillId="0" borderId="0" xfId="0" applyNumberFormat="1" applyFont="1" applyFill="1" applyAlignment="1">
      <alignment horizontal="center"/>
    </xf>
    <xf numFmtId="164" fontId="2" fillId="35" borderId="11" xfId="0" applyNumberFormat="1" applyFont="1" applyFill="1" applyBorder="1" applyAlignment="1" applyProtection="1">
      <alignment/>
      <protection locked="0"/>
    </xf>
    <xf numFmtId="166" fontId="2" fillId="35" borderId="11" xfId="57" applyNumberFormat="1" applyFont="1" applyFill="1" applyBorder="1" applyAlignment="1" applyProtection="1">
      <alignment/>
      <protection locked="0"/>
    </xf>
    <xf numFmtId="164" fontId="0" fillId="35" borderId="11" xfId="0" applyNumberFormat="1" applyFill="1" applyBorder="1" applyAlignment="1" applyProtection="1">
      <alignment/>
      <protection locked="0"/>
    </xf>
    <xf numFmtId="9" fontId="41" fillId="35" borderId="11" xfId="57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7" fillId="36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0" fillId="35" borderId="1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95250</xdr:rowOff>
    </xdr:from>
    <xdr:to>
      <xdr:col>7</xdr:col>
      <xdr:colOff>2095500</xdr:colOff>
      <xdr:row>21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 rot="20026834">
          <a:off x="457200" y="3067050"/>
          <a:ext cx="75247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C10" sqref="C10:G10"/>
    </sheetView>
  </sheetViews>
  <sheetFormatPr defaultColWidth="9.140625" defaultRowHeight="15"/>
  <cols>
    <col min="1" max="1" width="6.421875" style="0" customWidth="1"/>
    <col min="2" max="2" width="13.140625" style="0" customWidth="1"/>
    <col min="3" max="3" width="15.8515625" style="0" customWidth="1"/>
    <col min="4" max="4" width="12.57421875" style="0" customWidth="1"/>
    <col min="5" max="5" width="13.421875" style="0" customWidth="1"/>
    <col min="6" max="6" width="13.7109375" style="0" customWidth="1"/>
    <col min="7" max="7" width="14.00390625" style="0" customWidth="1"/>
    <col min="8" max="8" width="34.28125" style="0" customWidth="1"/>
    <col min="10" max="10" width="45.8515625" style="0" customWidth="1"/>
  </cols>
  <sheetData>
    <row r="1" spans="1:8" ht="18.75" customHeight="1">
      <c r="A1" s="63" t="s">
        <v>71</v>
      </c>
      <c r="B1" s="63"/>
      <c r="C1" s="63"/>
      <c r="D1" s="63"/>
      <c r="E1" s="63"/>
      <c r="F1" s="63"/>
      <c r="G1" s="63"/>
      <c r="H1" s="63"/>
    </row>
    <row r="3" spans="1:8" s="36" customFormat="1" ht="21.75" customHeight="1">
      <c r="A3" s="64" t="s">
        <v>34</v>
      </c>
      <c r="B3" s="64"/>
      <c r="C3" s="64"/>
      <c r="D3" s="64"/>
      <c r="E3" s="64"/>
      <c r="F3" s="64"/>
      <c r="G3" s="64"/>
      <c r="H3" s="64"/>
    </row>
    <row r="4" spans="1:8" s="36" customFormat="1" ht="21.75" customHeight="1">
      <c r="A4" s="64" t="s">
        <v>35</v>
      </c>
      <c r="B4" s="64"/>
      <c r="C4" s="64"/>
      <c r="D4" s="64"/>
      <c r="E4" s="64"/>
      <c r="F4" s="64"/>
      <c r="G4" s="64"/>
      <c r="H4" s="64"/>
    </row>
    <row r="5" spans="1:8" s="36" customFormat="1" ht="21.75" customHeight="1">
      <c r="A5" s="64" t="s">
        <v>37</v>
      </c>
      <c r="B5" s="64"/>
      <c r="C5" s="64"/>
      <c r="D5" s="64"/>
      <c r="E5" s="64"/>
      <c r="F5" s="64"/>
      <c r="G5" s="64"/>
      <c r="H5" s="64"/>
    </row>
    <row r="6" ht="15">
      <c r="A6" s="2"/>
    </row>
    <row r="7" ht="15.75">
      <c r="A7" s="1"/>
    </row>
    <row r="8" s="4" customFormat="1" ht="15">
      <c r="A8" s="3" t="s">
        <v>38</v>
      </c>
    </row>
    <row r="9" spans="1:8" ht="30.75" thickBot="1">
      <c r="A9" s="2" t="s">
        <v>0</v>
      </c>
      <c r="H9" s="37" t="s">
        <v>36</v>
      </c>
    </row>
    <row r="10" spans="1:8" ht="15">
      <c r="A10" s="2"/>
      <c r="B10" s="2" t="s">
        <v>67</v>
      </c>
      <c r="C10" s="67"/>
      <c r="D10" s="68"/>
      <c r="E10" s="68"/>
      <c r="F10" s="68"/>
      <c r="G10" s="69"/>
      <c r="H10" s="60"/>
    </row>
    <row r="11" spans="1:8" ht="15">
      <c r="A11" s="2"/>
      <c r="B11" s="2" t="s">
        <v>68</v>
      </c>
      <c r="D11" s="66"/>
      <c r="E11" s="66"/>
      <c r="F11" s="66"/>
      <c r="G11" s="66"/>
      <c r="H11" s="60"/>
    </row>
    <row r="12" spans="1:8" ht="15">
      <c r="A12" s="2"/>
      <c r="B12" s="2" t="s">
        <v>69</v>
      </c>
      <c r="C12" s="67"/>
      <c r="D12" s="68"/>
      <c r="E12" s="68"/>
      <c r="F12" s="68"/>
      <c r="G12" s="69"/>
      <c r="H12" s="60"/>
    </row>
    <row r="13" spans="1:8" ht="15">
      <c r="A13" s="2"/>
      <c r="B13" s="2" t="s">
        <v>70</v>
      </c>
      <c r="C13" s="67"/>
      <c r="D13" s="68"/>
      <c r="E13" s="68"/>
      <c r="F13" s="68"/>
      <c r="G13" s="69"/>
      <c r="H13" s="60"/>
    </row>
    <row r="14" spans="2:8" ht="15">
      <c r="B14" s="2" t="s">
        <v>45</v>
      </c>
      <c r="C14" s="66"/>
      <c r="D14" s="66"/>
      <c r="E14" s="66"/>
      <c r="F14" s="66"/>
      <c r="G14" s="66"/>
      <c r="H14" s="2" t="s">
        <v>39</v>
      </c>
    </row>
    <row r="15" spans="2:8" ht="15">
      <c r="B15" s="38" t="s">
        <v>23</v>
      </c>
      <c r="C15" s="39"/>
      <c r="D15" s="56" t="s">
        <v>63</v>
      </c>
      <c r="H15" s="2" t="s">
        <v>41</v>
      </c>
    </row>
    <row r="16" spans="2:8" ht="15">
      <c r="B16" s="38" t="s">
        <v>32</v>
      </c>
      <c r="C16" s="39"/>
      <c r="D16" s="57" t="s">
        <v>64</v>
      </c>
      <c r="H16" s="2" t="s">
        <v>42</v>
      </c>
    </row>
    <row r="17" spans="2:4" ht="15">
      <c r="B17" s="38" t="s">
        <v>24</v>
      </c>
      <c r="C17" s="39"/>
      <c r="D17" s="40" t="e">
        <f>ROUND((D15*D16),-3)</f>
        <v>#VALUE!</v>
      </c>
    </row>
    <row r="18" spans="2:7" ht="29.25" customHeight="1">
      <c r="B18" s="38" t="s">
        <v>44</v>
      </c>
      <c r="C18" s="39"/>
      <c r="D18" s="39"/>
      <c r="E18" s="32" t="e">
        <f>SUM(D15:D17)</f>
        <v>#VALUE!</v>
      </c>
      <c r="F18" s="65" t="s">
        <v>43</v>
      </c>
      <c r="G18" s="65"/>
    </row>
    <row r="19" spans="2:8" ht="30">
      <c r="B19" s="38" t="s">
        <v>2</v>
      </c>
      <c r="C19" s="39"/>
      <c r="D19" s="39"/>
      <c r="E19" s="59" t="s">
        <v>64</v>
      </c>
      <c r="H19" s="54" t="s">
        <v>40</v>
      </c>
    </row>
    <row r="20" spans="1:8" ht="15">
      <c r="A20" s="2"/>
      <c r="G20" s="5"/>
      <c r="H20" s="5"/>
    </row>
    <row r="21" ht="15">
      <c r="A21" s="2" t="s">
        <v>3</v>
      </c>
    </row>
    <row r="22" spans="1:8" ht="15">
      <c r="A22" s="2"/>
      <c r="B22" s="38" t="s">
        <v>4</v>
      </c>
      <c r="C22" s="51" t="e">
        <f>G50</f>
        <v>#VALUE!</v>
      </c>
      <c r="D22" s="6" t="e">
        <f>C22/C28</f>
        <v>#VALUE!</v>
      </c>
      <c r="H22" s="23"/>
    </row>
    <row r="23" spans="1:4" ht="15">
      <c r="A23" s="8" t="s">
        <v>46</v>
      </c>
      <c r="B23" s="43" t="s">
        <v>21</v>
      </c>
      <c r="C23" s="55" t="e">
        <f>F42</f>
        <v>#VALUE!</v>
      </c>
      <c r="D23" s="6"/>
    </row>
    <row r="24" spans="1:4" ht="15">
      <c r="A24" s="8" t="s">
        <v>47</v>
      </c>
      <c r="B24" s="43" t="s">
        <v>48</v>
      </c>
      <c r="C24" s="55" t="e">
        <f>F43</f>
        <v>#VALUE!</v>
      </c>
      <c r="D24" s="6"/>
    </row>
    <row r="25" spans="1:5" ht="15">
      <c r="A25" s="8" t="s">
        <v>49</v>
      </c>
      <c r="B25" s="43" t="s">
        <v>22</v>
      </c>
      <c r="C25" s="55" t="e">
        <f>F48</f>
        <v>#VALUE!</v>
      </c>
      <c r="D25" s="6"/>
      <c r="E25" s="5"/>
    </row>
    <row r="26" spans="1:4" ht="15">
      <c r="A26" s="2"/>
      <c r="B26" s="2" t="s">
        <v>5</v>
      </c>
      <c r="C26" s="9" t="str">
        <f>F34</f>
        <v>$</v>
      </c>
      <c r="D26" s="6" t="e">
        <f>C26/C28</f>
        <v>#VALUE!</v>
      </c>
    </row>
    <row r="27" spans="1:5" ht="15.75" thickBot="1">
      <c r="A27" s="2"/>
      <c r="B27" s="2" t="s">
        <v>6</v>
      </c>
      <c r="C27" s="28" t="e">
        <f>E18-C22-C26</f>
        <v>#VALUE!</v>
      </c>
      <c r="D27" s="6" t="e">
        <f>C27/C28</f>
        <v>#VALUE!</v>
      </c>
      <c r="E27" t="s">
        <v>50</v>
      </c>
    </row>
    <row r="28" spans="3:4" ht="15">
      <c r="C28" s="9" t="e">
        <f>C22+C26+C27</f>
        <v>#VALUE!</v>
      </c>
      <c r="D28" s="7"/>
    </row>
    <row r="30" spans="2:8" ht="15">
      <c r="B30" s="23"/>
      <c r="C30" s="5"/>
      <c r="H30" s="24"/>
    </row>
    <row r="31" spans="1:8" ht="15.75" customHeight="1">
      <c r="A31" s="8" t="s">
        <v>7</v>
      </c>
      <c r="B31" s="2" t="s">
        <v>33</v>
      </c>
      <c r="C31" s="2"/>
      <c r="G31" s="34" t="str">
        <f>D15</f>
        <v>$</v>
      </c>
      <c r="H31" s="27"/>
    </row>
    <row r="32" spans="1:8" ht="15">
      <c r="A32" s="10"/>
      <c r="B32" s="10"/>
      <c r="C32" s="10"/>
      <c r="D32" s="10"/>
      <c r="E32" s="10"/>
      <c r="F32" s="11"/>
      <c r="G32" s="11"/>
      <c r="H32" s="10"/>
    </row>
    <row r="33" spans="1:8" ht="15">
      <c r="A33" s="8" t="s">
        <v>8</v>
      </c>
      <c r="B33" s="2" t="s">
        <v>9</v>
      </c>
      <c r="C33" s="2"/>
      <c r="D33" s="2"/>
      <c r="G33" s="9">
        <f>SUM(F34:F35)</f>
        <v>0</v>
      </c>
      <c r="H33" s="12"/>
    </row>
    <row r="34" spans="1:8" ht="29.25" customHeight="1">
      <c r="A34" s="29"/>
      <c r="B34" t="s">
        <v>51</v>
      </c>
      <c r="C34" s="2"/>
      <c r="D34" s="2"/>
      <c r="F34" s="58" t="s">
        <v>63</v>
      </c>
      <c r="G34" s="9"/>
      <c r="H34" s="44" t="s">
        <v>52</v>
      </c>
    </row>
    <row r="35" spans="1:8" s="14" customFormat="1" ht="15">
      <c r="A35" s="13"/>
      <c r="E35" s="15"/>
      <c r="F35" s="16"/>
      <c r="G35" s="16"/>
      <c r="H35" s="17"/>
    </row>
    <row r="36" spans="1:8" ht="15">
      <c r="A36" s="18"/>
      <c r="B36" s="10"/>
      <c r="C36" s="10"/>
      <c r="D36" s="10"/>
      <c r="E36" s="19"/>
      <c r="F36" s="11"/>
      <c r="G36" s="11"/>
      <c r="H36" s="10"/>
    </row>
    <row r="37" spans="1:8" ht="15" customHeight="1">
      <c r="A37" s="46" t="s">
        <v>10</v>
      </c>
      <c r="B37" s="38" t="s">
        <v>53</v>
      </c>
      <c r="C37" s="39"/>
      <c r="D37" s="39"/>
      <c r="E37" s="39"/>
      <c r="F37" s="40"/>
      <c r="G37" s="9" t="e">
        <f>F44</f>
        <v>#VALUE!</v>
      </c>
      <c r="H37" s="27"/>
    </row>
    <row r="38" spans="1:8" ht="15">
      <c r="A38" s="45" t="s">
        <v>25</v>
      </c>
      <c r="B38" s="47" t="s">
        <v>23</v>
      </c>
      <c r="C38" s="39"/>
      <c r="D38" s="39"/>
      <c r="E38" s="48"/>
      <c r="F38" s="40" t="str">
        <f>D15</f>
        <v>$</v>
      </c>
      <c r="G38" s="5"/>
      <c r="H38" s="61" t="s">
        <v>56</v>
      </c>
    </row>
    <row r="39" spans="1:8" ht="15.75" thickBot="1">
      <c r="A39" s="45" t="s">
        <v>26</v>
      </c>
      <c r="B39" s="39" t="s">
        <v>54</v>
      </c>
      <c r="C39" s="38"/>
      <c r="D39" s="38"/>
      <c r="E39" s="48"/>
      <c r="F39" s="49">
        <f>G33</f>
        <v>0</v>
      </c>
      <c r="G39" s="5"/>
      <c r="H39" s="62"/>
    </row>
    <row r="40" spans="1:8" ht="15" customHeight="1">
      <c r="A40" s="45" t="s">
        <v>27</v>
      </c>
      <c r="B40" s="39" t="s">
        <v>11</v>
      </c>
      <c r="C40" s="39"/>
      <c r="D40" s="39"/>
      <c r="E40" s="39"/>
      <c r="F40" s="40" t="e">
        <f>(F38-F39)</f>
        <v>#VALUE!</v>
      </c>
      <c r="G40" s="5"/>
      <c r="H40" s="62"/>
    </row>
    <row r="41" spans="1:8" ht="45">
      <c r="A41" s="45" t="s">
        <v>28</v>
      </c>
      <c r="B41" s="39" t="s">
        <v>12</v>
      </c>
      <c r="C41" s="39"/>
      <c r="D41" s="39"/>
      <c r="E41" s="50">
        <f>MIN(E19,83%)</f>
        <v>0.83</v>
      </c>
      <c r="F41" s="39"/>
      <c r="G41" s="5"/>
      <c r="H41" s="25" t="s">
        <v>57</v>
      </c>
    </row>
    <row r="42" spans="1:8" ht="45">
      <c r="A42" s="45" t="s">
        <v>29</v>
      </c>
      <c r="B42" s="39" t="s">
        <v>13</v>
      </c>
      <c r="C42" s="39"/>
      <c r="D42" s="39"/>
      <c r="E42" s="50"/>
      <c r="F42" s="51" t="e">
        <f>ROUND(E41*F40,-3)</f>
        <v>#VALUE!</v>
      </c>
      <c r="G42" s="5"/>
      <c r="H42" s="25" t="s">
        <v>65</v>
      </c>
    </row>
    <row r="43" spans="1:8" ht="30.75" thickBot="1">
      <c r="A43" s="45" t="s">
        <v>30</v>
      </c>
      <c r="B43" s="39" t="s">
        <v>14</v>
      </c>
      <c r="C43" s="39"/>
      <c r="D43" s="39"/>
      <c r="E43" s="53">
        <v>0.15</v>
      </c>
      <c r="F43" s="52" t="e">
        <f>ROUND(F40*E43,-3)</f>
        <v>#VALUE!</v>
      </c>
      <c r="G43" s="5"/>
      <c r="H43" s="25" t="s">
        <v>66</v>
      </c>
    </row>
    <row r="44" spans="1:8" ht="45">
      <c r="A44" s="45" t="s">
        <v>31</v>
      </c>
      <c r="B44" s="39" t="s">
        <v>55</v>
      </c>
      <c r="C44" s="39"/>
      <c r="D44" s="39"/>
      <c r="E44" s="50"/>
      <c r="F44" s="51" t="e">
        <f>SUM(F42:F43)</f>
        <v>#VALUE!</v>
      </c>
      <c r="G44" s="5"/>
      <c r="H44" s="35" t="s">
        <v>58</v>
      </c>
    </row>
    <row r="45" spans="1:8" ht="15">
      <c r="A45" s="18"/>
      <c r="B45" s="10"/>
      <c r="C45" s="10"/>
      <c r="D45" s="10"/>
      <c r="E45" s="10"/>
      <c r="F45" s="10"/>
      <c r="G45" s="10"/>
      <c r="H45" s="10"/>
    </row>
    <row r="46" spans="1:7" ht="15">
      <c r="A46" s="8" t="s">
        <v>15</v>
      </c>
      <c r="B46" s="2" t="s">
        <v>16</v>
      </c>
      <c r="C46" s="2"/>
      <c r="F46" s="5"/>
      <c r="G46" s="9" t="e">
        <f>G37+-F35</f>
        <v>#VALUE!</v>
      </c>
    </row>
    <row r="47" spans="1:8" ht="15">
      <c r="A47" s="18"/>
      <c r="B47" s="10"/>
      <c r="C47" s="10"/>
      <c r="D47" s="10"/>
      <c r="E47" s="10"/>
      <c r="F47" s="11"/>
      <c r="G47" s="11"/>
      <c r="H47" s="10"/>
    </row>
    <row r="48" spans="1:8" ht="45">
      <c r="A48" s="8" t="s">
        <v>17</v>
      </c>
      <c r="B48" s="2" t="s">
        <v>18</v>
      </c>
      <c r="C48" s="2"/>
      <c r="E48" s="20">
        <v>0.025</v>
      </c>
      <c r="F48" s="5" t="e">
        <f>ROUND(E48*G46,-3)</f>
        <v>#VALUE!</v>
      </c>
      <c r="G48" s="9" t="e">
        <f>F48</f>
        <v>#VALUE!</v>
      </c>
      <c r="H48" s="26" t="s">
        <v>59</v>
      </c>
    </row>
    <row r="49" spans="1:8" ht="15">
      <c r="A49" s="18"/>
      <c r="B49" s="10"/>
      <c r="C49" s="10"/>
      <c r="D49" s="10"/>
      <c r="E49" s="10"/>
      <c r="F49" s="11"/>
      <c r="G49" s="11"/>
      <c r="H49" s="10"/>
    </row>
    <row r="50" spans="1:8" ht="45">
      <c r="A50" s="8" t="s">
        <v>19</v>
      </c>
      <c r="B50" s="2" t="s">
        <v>20</v>
      </c>
      <c r="C50" s="2"/>
      <c r="D50" s="2"/>
      <c r="F50" s="5"/>
      <c r="G50" s="9" t="e">
        <f>ROUND((G48+G46),-3)</f>
        <v>#VALUE!</v>
      </c>
      <c r="H50" s="26" t="s">
        <v>60</v>
      </c>
    </row>
  </sheetData>
  <sheetProtection password="DCA9" sheet="1" selectLockedCells="1"/>
  <mergeCells count="11">
    <mergeCell ref="C13:G13"/>
    <mergeCell ref="H38:H40"/>
    <mergeCell ref="A1:H1"/>
    <mergeCell ref="A3:H3"/>
    <mergeCell ref="A4:H4"/>
    <mergeCell ref="A5:H5"/>
    <mergeCell ref="F18:G18"/>
    <mergeCell ref="C14:G14"/>
    <mergeCell ref="C10:G10"/>
    <mergeCell ref="D11:G11"/>
    <mergeCell ref="C12:G12"/>
  </mergeCells>
  <printOptions/>
  <pageMargins left="0.7" right="0.7" top="0.36" bottom="0.75" header="0.17" footer="0.3"/>
  <pageSetup fitToHeight="0" fitToWidth="1" horizontalDpi="600" verticalDpi="600" orientation="portrait" scale="73" r:id="rId1"/>
  <headerFooter>
    <oddFooter>&amp;CFY 2013 Capital Improvement Program Energy Efficiency Initiative July 19,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Layout" workbookViewId="0" topLeftCell="A1">
      <selection activeCell="H39" sqref="H39:H40"/>
    </sheetView>
  </sheetViews>
  <sheetFormatPr defaultColWidth="9.140625" defaultRowHeight="15"/>
  <cols>
    <col min="2" max="2" width="19.00390625" style="0" customWidth="1"/>
    <col min="3" max="3" width="12.00390625" style="0" customWidth="1"/>
    <col min="4" max="4" width="11.00390625" style="0" customWidth="1"/>
    <col min="5" max="5" width="10.7109375" style="0" customWidth="1"/>
    <col min="6" max="6" width="10.28125" style="0" customWidth="1"/>
    <col min="7" max="7" width="16.140625" style="0" customWidth="1"/>
    <col min="8" max="8" width="32.28125" style="0" customWidth="1"/>
  </cols>
  <sheetData>
    <row r="1" ht="15">
      <c r="A1" t="s">
        <v>62</v>
      </c>
    </row>
    <row r="3" s="4" customFormat="1" ht="15">
      <c r="A3" s="3" t="s">
        <v>61</v>
      </c>
    </row>
    <row r="4" spans="1:8" ht="38.25" customHeight="1" thickBot="1">
      <c r="A4" s="2" t="s">
        <v>0</v>
      </c>
      <c r="H4" s="37" t="s">
        <v>36</v>
      </c>
    </row>
    <row r="5" ht="15">
      <c r="B5" s="2" t="s">
        <v>1</v>
      </c>
    </row>
    <row r="6" spans="2:8" ht="15">
      <c r="B6" s="38" t="s">
        <v>23</v>
      </c>
      <c r="C6" s="39"/>
      <c r="D6" s="41">
        <v>2000000</v>
      </c>
      <c r="H6" s="2" t="s">
        <v>41</v>
      </c>
    </row>
    <row r="7" spans="2:8" ht="15">
      <c r="B7" s="38" t="s">
        <v>32</v>
      </c>
      <c r="C7" s="39"/>
      <c r="D7" s="42">
        <v>0.05</v>
      </c>
      <c r="H7" s="2" t="s">
        <v>42</v>
      </c>
    </row>
    <row r="8" spans="2:4" ht="15">
      <c r="B8" s="38" t="s">
        <v>24</v>
      </c>
      <c r="C8" s="39"/>
      <c r="D8" s="40">
        <f>ROUND((D6*D7),-3)</f>
        <v>100000</v>
      </c>
    </row>
    <row r="9" spans="2:7" ht="29.25" customHeight="1">
      <c r="B9" s="38" t="s">
        <v>44</v>
      </c>
      <c r="C9" s="39"/>
      <c r="D9" s="39"/>
      <c r="E9" s="32">
        <f>SUM(D6:D8)</f>
        <v>2100000.05</v>
      </c>
      <c r="F9" s="65" t="s">
        <v>43</v>
      </c>
      <c r="G9" s="65"/>
    </row>
    <row r="10" spans="2:8" ht="31.5" customHeight="1">
      <c r="B10" s="38" t="s">
        <v>2</v>
      </c>
      <c r="C10" s="39"/>
      <c r="D10" s="40"/>
      <c r="E10" s="33">
        <v>0.75</v>
      </c>
      <c r="H10" s="54" t="s">
        <v>40</v>
      </c>
    </row>
    <row r="11" spans="1:8" ht="15">
      <c r="A11" s="2"/>
      <c r="G11" s="5"/>
      <c r="H11" s="5"/>
    </row>
    <row r="12" ht="15">
      <c r="A12" s="2" t="s">
        <v>3</v>
      </c>
    </row>
    <row r="13" spans="1:8" ht="15">
      <c r="A13" s="2"/>
      <c r="B13" s="38" t="s">
        <v>4</v>
      </c>
      <c r="C13" s="51">
        <f>G41</f>
        <v>1781000</v>
      </c>
      <c r="D13" s="6">
        <f>C13/C19</f>
        <v>0.8480952179024949</v>
      </c>
      <c r="H13" s="23"/>
    </row>
    <row r="14" spans="1:4" ht="15">
      <c r="A14" s="8" t="s">
        <v>46</v>
      </c>
      <c r="B14" s="43" t="s">
        <v>21</v>
      </c>
      <c r="C14" s="55">
        <f>F33</f>
        <v>1448000</v>
      </c>
      <c r="D14" s="6"/>
    </row>
    <row r="15" spans="1:4" ht="15">
      <c r="A15" s="8" t="s">
        <v>47</v>
      </c>
      <c r="B15" s="43" t="s">
        <v>48</v>
      </c>
      <c r="C15" s="55">
        <f>F34</f>
        <v>290000</v>
      </c>
      <c r="D15" s="6"/>
    </row>
    <row r="16" spans="1:5" ht="15">
      <c r="A16" s="8" t="s">
        <v>49</v>
      </c>
      <c r="B16" s="43" t="s">
        <v>22</v>
      </c>
      <c r="C16" s="55">
        <f>F39</f>
        <v>43450</v>
      </c>
      <c r="D16" s="6"/>
      <c r="E16" s="5"/>
    </row>
    <row r="17" spans="1:4" ht="15">
      <c r="A17" s="2"/>
      <c r="B17" s="2" t="s">
        <v>5</v>
      </c>
      <c r="C17" s="9">
        <f>F25</f>
        <v>70000</v>
      </c>
      <c r="D17" s="6">
        <f>C17/C19</f>
        <v>0.03333333253968256</v>
      </c>
    </row>
    <row r="18" spans="1:5" ht="15.75" thickBot="1">
      <c r="A18" s="2"/>
      <c r="B18" s="2" t="s">
        <v>6</v>
      </c>
      <c r="C18" s="28">
        <f>E9-C13-C17</f>
        <v>249000.0499999998</v>
      </c>
      <c r="D18" s="6">
        <f>C18/C19</f>
        <v>0.11857144955782255</v>
      </c>
      <c r="E18" t="s">
        <v>50</v>
      </c>
    </row>
    <row r="19" spans="3:4" ht="15">
      <c r="C19" s="9">
        <f>C13+C17+C18</f>
        <v>2100000.05</v>
      </c>
      <c r="D19" s="7"/>
    </row>
    <row r="21" spans="2:8" ht="15">
      <c r="B21" s="23"/>
      <c r="C21" s="5"/>
      <c r="H21" s="24"/>
    </row>
    <row r="22" spans="1:8" ht="15.75" customHeight="1">
      <c r="A22" s="8" t="s">
        <v>7</v>
      </c>
      <c r="B22" s="2" t="s">
        <v>33</v>
      </c>
      <c r="C22" s="2"/>
      <c r="G22" s="34">
        <f>D6</f>
        <v>2000000</v>
      </c>
      <c r="H22" s="30"/>
    </row>
    <row r="23" spans="1:8" ht="15">
      <c r="A23" s="10"/>
      <c r="B23" s="10"/>
      <c r="C23" s="10"/>
      <c r="D23" s="10"/>
      <c r="E23" s="10"/>
      <c r="F23" s="11"/>
      <c r="G23" s="11"/>
      <c r="H23" s="10"/>
    </row>
    <row r="24" spans="1:8" ht="15">
      <c r="A24" s="8" t="s">
        <v>8</v>
      </c>
      <c r="B24" s="2" t="s">
        <v>9</v>
      </c>
      <c r="C24" s="2"/>
      <c r="D24" s="2"/>
      <c r="G24" s="9">
        <f>SUM(F25:F26)</f>
        <v>70000</v>
      </c>
      <c r="H24" s="22"/>
    </row>
    <row r="25" spans="1:8" ht="29.25" customHeight="1">
      <c r="A25" s="29"/>
      <c r="B25" t="s">
        <v>51</v>
      </c>
      <c r="C25" s="2"/>
      <c r="D25" s="2"/>
      <c r="F25" s="31">
        <v>70000</v>
      </c>
      <c r="G25" s="9"/>
      <c r="H25" s="44" t="s">
        <v>52</v>
      </c>
    </row>
    <row r="26" spans="1:8" s="14" customFormat="1" ht="15">
      <c r="A26" s="13"/>
      <c r="E26" s="15"/>
      <c r="F26" s="16"/>
      <c r="G26" s="16"/>
      <c r="H26" s="17"/>
    </row>
    <row r="27" spans="1:8" ht="15">
      <c r="A27" s="18"/>
      <c r="B27" s="10"/>
      <c r="C27" s="10"/>
      <c r="D27" s="10"/>
      <c r="E27" s="19"/>
      <c r="F27" s="11"/>
      <c r="G27" s="11"/>
      <c r="H27" s="10"/>
    </row>
    <row r="28" spans="1:9" ht="15" customHeight="1">
      <c r="A28" s="46" t="s">
        <v>10</v>
      </c>
      <c r="B28" s="38" t="s">
        <v>53</v>
      </c>
      <c r="C28" s="39"/>
      <c r="D28" s="39"/>
      <c r="E28" s="39"/>
      <c r="F28" s="40"/>
      <c r="G28" s="9">
        <f>F35</f>
        <v>1738000</v>
      </c>
      <c r="H28" s="30"/>
      <c r="I28" s="70"/>
    </row>
    <row r="29" spans="1:9" ht="15">
      <c r="A29" s="45" t="s">
        <v>25</v>
      </c>
      <c r="B29" s="47" t="s">
        <v>23</v>
      </c>
      <c r="C29" s="39"/>
      <c r="D29" s="39"/>
      <c r="E29" s="48"/>
      <c r="F29" s="40">
        <f>D6</f>
        <v>2000000</v>
      </c>
      <c r="G29" s="5"/>
      <c r="H29" s="61" t="s">
        <v>56</v>
      </c>
      <c r="I29" s="70"/>
    </row>
    <row r="30" spans="1:9" ht="15.75" thickBot="1">
      <c r="A30" s="45" t="s">
        <v>26</v>
      </c>
      <c r="B30" s="39" t="s">
        <v>54</v>
      </c>
      <c r="C30" s="38"/>
      <c r="D30" s="38"/>
      <c r="E30" s="48"/>
      <c r="F30" s="49">
        <f>G24</f>
        <v>70000</v>
      </c>
      <c r="G30" s="5"/>
      <c r="H30" s="62"/>
      <c r="I30" s="70"/>
    </row>
    <row r="31" spans="1:9" ht="15" customHeight="1">
      <c r="A31" s="45" t="s">
        <v>27</v>
      </c>
      <c r="B31" s="39" t="s">
        <v>11</v>
      </c>
      <c r="C31" s="39"/>
      <c r="D31" s="39"/>
      <c r="E31" s="39"/>
      <c r="F31" s="40">
        <f>(F29-F30)</f>
        <v>1930000</v>
      </c>
      <c r="G31" s="5"/>
      <c r="H31" s="62"/>
      <c r="I31" s="70"/>
    </row>
    <row r="32" spans="1:8" ht="43.5" customHeight="1">
      <c r="A32" s="45" t="s">
        <v>28</v>
      </c>
      <c r="B32" s="39" t="s">
        <v>12</v>
      </c>
      <c r="C32" s="39"/>
      <c r="D32" s="39"/>
      <c r="E32" s="50">
        <f>MIN(E10,83%)</f>
        <v>0.75</v>
      </c>
      <c r="F32" s="39"/>
      <c r="G32" s="5"/>
      <c r="H32" s="25" t="s">
        <v>57</v>
      </c>
    </row>
    <row r="33" spans="1:8" ht="47.25" customHeight="1">
      <c r="A33" s="45" t="s">
        <v>29</v>
      </c>
      <c r="B33" s="39" t="s">
        <v>13</v>
      </c>
      <c r="C33" s="39"/>
      <c r="D33" s="39"/>
      <c r="E33" s="50"/>
      <c r="F33" s="51">
        <f>ROUND(E32*F31,-3)</f>
        <v>1448000</v>
      </c>
      <c r="G33" s="5"/>
      <c r="H33" s="25" t="s">
        <v>65</v>
      </c>
    </row>
    <row r="34" spans="1:8" ht="32.25" customHeight="1" thickBot="1">
      <c r="A34" s="45" t="s">
        <v>30</v>
      </c>
      <c r="B34" s="39" t="s">
        <v>14</v>
      </c>
      <c r="C34" s="39"/>
      <c r="D34" s="39"/>
      <c r="E34" s="53">
        <v>0.15</v>
      </c>
      <c r="F34" s="52">
        <f>ROUND(F31*E34,-3)</f>
        <v>290000</v>
      </c>
      <c r="G34" s="5"/>
      <c r="H34" s="25" t="s">
        <v>66</v>
      </c>
    </row>
    <row r="35" spans="1:8" ht="31.5" customHeight="1">
      <c r="A35" s="45" t="s">
        <v>31</v>
      </c>
      <c r="B35" s="39" t="s">
        <v>55</v>
      </c>
      <c r="C35" s="39"/>
      <c r="D35" s="39"/>
      <c r="E35" s="50"/>
      <c r="F35" s="51">
        <f>SUM(F33:F34)</f>
        <v>1738000</v>
      </c>
      <c r="G35" s="5"/>
      <c r="H35" s="30" t="s">
        <v>58</v>
      </c>
    </row>
    <row r="36" spans="1:8" ht="15">
      <c r="A36" s="18"/>
      <c r="B36" s="10"/>
      <c r="C36" s="10"/>
      <c r="D36" s="10"/>
      <c r="E36" s="10"/>
      <c r="F36" s="10"/>
      <c r="G36" s="10"/>
      <c r="H36" s="10"/>
    </row>
    <row r="37" spans="1:7" ht="15">
      <c r="A37" s="8" t="s">
        <v>15</v>
      </c>
      <c r="B37" s="2" t="s">
        <v>16</v>
      </c>
      <c r="C37" s="2"/>
      <c r="F37" s="5"/>
      <c r="G37" s="9">
        <f>G28+-F26</f>
        <v>1738000</v>
      </c>
    </row>
    <row r="38" spans="1:8" ht="15">
      <c r="A38" s="18"/>
      <c r="B38" s="10"/>
      <c r="C38" s="10"/>
      <c r="D38" s="10"/>
      <c r="E38" s="10"/>
      <c r="F38" s="11"/>
      <c r="G38" s="11"/>
      <c r="H38" s="10"/>
    </row>
    <row r="39" spans="1:9" ht="51" customHeight="1">
      <c r="A39" s="8" t="s">
        <v>17</v>
      </c>
      <c r="B39" s="2" t="s">
        <v>18</v>
      </c>
      <c r="C39" s="2"/>
      <c r="E39" s="20">
        <v>0.025</v>
      </c>
      <c r="F39" s="5">
        <f>E39*G37</f>
        <v>43450</v>
      </c>
      <c r="G39" s="9">
        <f>ROUND(F39,-3)</f>
        <v>43000</v>
      </c>
      <c r="H39" s="26" t="s">
        <v>59</v>
      </c>
      <c r="I39" s="21"/>
    </row>
    <row r="40" spans="1:8" ht="15">
      <c r="A40" s="18"/>
      <c r="B40" s="10"/>
      <c r="C40" s="10"/>
      <c r="D40" s="10"/>
      <c r="E40" s="10"/>
      <c r="F40" s="11"/>
      <c r="G40" s="11"/>
      <c r="H40" s="10"/>
    </row>
    <row r="41" spans="1:8" ht="47.25" customHeight="1">
      <c r="A41" s="8" t="s">
        <v>19</v>
      </c>
      <c r="B41" s="2" t="s">
        <v>20</v>
      </c>
      <c r="C41" s="2"/>
      <c r="D41" s="2"/>
      <c r="F41" s="5"/>
      <c r="G41" s="9">
        <f>ROUND((G39+G37),-3)</f>
        <v>1781000</v>
      </c>
      <c r="H41" s="26" t="s">
        <v>60</v>
      </c>
    </row>
  </sheetData>
  <sheetProtection/>
  <mergeCells count="3">
    <mergeCell ref="F9:G9"/>
    <mergeCell ref="I28:I31"/>
    <mergeCell ref="H29:H31"/>
  </mergeCells>
  <printOptions/>
  <pageMargins left="0.7" right="0.7" top="0.75" bottom="0.75" header="0.3" footer="0.3"/>
  <pageSetup fitToHeight="0" fitToWidth="1" horizontalDpi="600" verticalDpi="600" orientation="portrait" scale="75" r:id="rId2"/>
  <headerFooter>
    <oddHeader>&amp;C&amp;"-,Bold"&amp;18FY13 CIP-EEI    HVAC CALCULATION EXAMPLE</oddHeader>
    <oddFooter>&amp;CFY 2013 Capital Improvement Program Energy Efficiency Initiative July 19, 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skyline tech</dc:creator>
  <cp:keywords/>
  <dc:description/>
  <cp:lastModifiedBy>Patrick McGough</cp:lastModifiedBy>
  <cp:lastPrinted>2012-06-22T16:24:22Z</cp:lastPrinted>
  <dcterms:created xsi:type="dcterms:W3CDTF">2012-05-03T00:16:19Z</dcterms:created>
  <dcterms:modified xsi:type="dcterms:W3CDTF">2012-07-31T17:38:09Z</dcterms:modified>
  <cp:category/>
  <cp:version/>
  <cp:contentType/>
  <cp:contentStatus/>
</cp:coreProperties>
</file>