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080" windowHeight="9570"/>
  </bookViews>
  <sheets>
    <sheet name="Proposed MS-HS" sheetId="2" r:id="rId1"/>
  </sheets>
  <definedNames>
    <definedName name="_xlnm.Print_Area" localSheetId="0">'Proposed MS-HS'!$A$1:$AO$66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2" l="1"/>
  <c r="AM63" i="2" l="1"/>
  <c r="AN63" i="2" s="1"/>
  <c r="AK63" i="2"/>
  <c r="AJ63" i="2"/>
  <c r="AH63" i="2"/>
  <c r="AD63" i="2"/>
  <c r="Z63" i="2"/>
  <c r="V63" i="2"/>
  <c r="R63" i="2"/>
  <c r="N63" i="2"/>
  <c r="J63" i="2"/>
  <c r="AL63" i="2" l="1"/>
  <c r="AH26" i="2" l="1"/>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25" i="2"/>
  <c r="AG65" i="2"/>
  <c r="AC65" i="2"/>
  <c r="Y65" i="2"/>
  <c r="U65" i="2"/>
  <c r="Q65" i="2"/>
  <c r="M65" i="2"/>
  <c r="I65" i="2"/>
  <c r="AM62" i="2"/>
  <c r="AN62" i="2" s="1"/>
  <c r="AK62" i="2"/>
  <c r="AJ62" i="2"/>
  <c r="AM61" i="2"/>
  <c r="AN61" i="2" s="1"/>
  <c r="AK61" i="2"/>
  <c r="AJ61" i="2"/>
  <c r="AM60" i="2"/>
  <c r="AN60" i="2" s="1"/>
  <c r="AK60" i="2"/>
  <c r="AJ60" i="2"/>
  <c r="AM59" i="2"/>
  <c r="AN59" i="2" s="1"/>
  <c r="AK59" i="2"/>
  <c r="AJ59" i="2"/>
  <c r="AM58" i="2"/>
  <c r="AN58" i="2" s="1"/>
  <c r="AK58" i="2"/>
  <c r="AJ58" i="2"/>
  <c r="AM57" i="2"/>
  <c r="AN57" i="2" s="1"/>
  <c r="AK57" i="2"/>
  <c r="AJ57" i="2"/>
  <c r="AM56" i="2"/>
  <c r="AN56" i="2" s="1"/>
  <c r="AK56" i="2"/>
  <c r="AJ56" i="2"/>
  <c r="AM55" i="2"/>
  <c r="AN55" i="2" s="1"/>
  <c r="AK55" i="2"/>
  <c r="AJ55" i="2"/>
  <c r="AM54" i="2"/>
  <c r="AN54" i="2" s="1"/>
  <c r="AK54" i="2"/>
  <c r="AJ54" i="2"/>
  <c r="AM53" i="2"/>
  <c r="AN53" i="2" s="1"/>
  <c r="AK53" i="2"/>
  <c r="AJ53" i="2"/>
  <c r="AM52" i="2"/>
  <c r="AN52" i="2" s="1"/>
  <c r="AK52" i="2"/>
  <c r="AJ52" i="2"/>
  <c r="AM51" i="2"/>
  <c r="AN51" i="2" s="1"/>
  <c r="AK51" i="2"/>
  <c r="AJ51" i="2"/>
  <c r="AM50" i="2"/>
  <c r="AN50" i="2" s="1"/>
  <c r="AK50" i="2"/>
  <c r="AJ50" i="2"/>
  <c r="AM49" i="2"/>
  <c r="AN49" i="2" s="1"/>
  <c r="AK49" i="2"/>
  <c r="AJ49" i="2"/>
  <c r="AM48" i="2"/>
  <c r="AN48" i="2" s="1"/>
  <c r="AK48" i="2"/>
  <c r="AJ48" i="2"/>
  <c r="AM47" i="2"/>
  <c r="AN47" i="2" s="1"/>
  <c r="AK47" i="2"/>
  <c r="AJ47" i="2"/>
  <c r="AM46" i="2"/>
  <c r="AN46" i="2" s="1"/>
  <c r="AK46" i="2"/>
  <c r="AJ46" i="2"/>
  <c r="AM45" i="2"/>
  <c r="AN45" i="2" s="1"/>
  <c r="AK45" i="2"/>
  <c r="AJ45" i="2"/>
  <c r="AM44" i="2"/>
  <c r="AN44" i="2" s="1"/>
  <c r="AK44" i="2"/>
  <c r="AJ44" i="2"/>
  <c r="AM43" i="2"/>
  <c r="AN43" i="2" s="1"/>
  <c r="AK43" i="2"/>
  <c r="AJ43" i="2"/>
  <c r="AM42" i="2"/>
  <c r="AN42" i="2" s="1"/>
  <c r="AK42" i="2"/>
  <c r="AJ42" i="2"/>
  <c r="AM41" i="2"/>
  <c r="AN41" i="2" s="1"/>
  <c r="AK41" i="2"/>
  <c r="AJ41" i="2"/>
  <c r="AM40" i="2"/>
  <c r="AN40" i="2" s="1"/>
  <c r="AK40" i="2"/>
  <c r="AJ40" i="2"/>
  <c r="AM39" i="2"/>
  <c r="AN39" i="2" s="1"/>
  <c r="AK39" i="2"/>
  <c r="AJ39" i="2"/>
  <c r="AM38" i="2"/>
  <c r="AN38" i="2" s="1"/>
  <c r="AK38" i="2"/>
  <c r="AJ38" i="2"/>
  <c r="AM37" i="2"/>
  <c r="AN37" i="2" s="1"/>
  <c r="AK37" i="2"/>
  <c r="AJ37" i="2"/>
  <c r="AM36" i="2"/>
  <c r="AN36" i="2" s="1"/>
  <c r="AK36" i="2"/>
  <c r="AJ36" i="2"/>
  <c r="AM35" i="2"/>
  <c r="AN35" i="2" s="1"/>
  <c r="AK35" i="2"/>
  <c r="AJ35" i="2"/>
  <c r="AM34" i="2"/>
  <c r="AN34" i="2" s="1"/>
  <c r="AK34" i="2"/>
  <c r="AJ34" i="2"/>
  <c r="AM33" i="2"/>
  <c r="AN33" i="2" s="1"/>
  <c r="AK33" i="2"/>
  <c r="AJ33" i="2"/>
  <c r="AM32" i="2"/>
  <c r="AN32" i="2" s="1"/>
  <c r="AK32" i="2"/>
  <c r="AJ32" i="2"/>
  <c r="AM31" i="2"/>
  <c r="AN31" i="2" s="1"/>
  <c r="AK31" i="2"/>
  <c r="AJ31" i="2"/>
  <c r="AM30" i="2"/>
  <c r="AN30" i="2" s="1"/>
  <c r="AK30" i="2"/>
  <c r="AJ30" i="2"/>
  <c r="AM29" i="2"/>
  <c r="AN29" i="2" s="1"/>
  <c r="AK29" i="2"/>
  <c r="AJ29" i="2"/>
  <c r="AM28" i="2"/>
  <c r="AN28" i="2" s="1"/>
  <c r="AK28" i="2"/>
  <c r="AJ28" i="2"/>
  <c r="AM27" i="2"/>
  <c r="AN27" i="2" s="1"/>
  <c r="AK27" i="2"/>
  <c r="AJ27" i="2"/>
  <c r="AM26" i="2"/>
  <c r="AN26" i="2" s="1"/>
  <c r="AK26" i="2"/>
  <c r="AJ26" i="2"/>
  <c r="AM25" i="2"/>
  <c r="AN25" i="2" s="1"/>
  <c r="AK25" i="2"/>
  <c r="AJ25" i="2"/>
  <c r="I20" i="2"/>
  <c r="H20" i="2"/>
  <c r="G20" i="2"/>
  <c r="F20" i="2"/>
  <c r="J20" i="2"/>
  <c r="M20" i="2" l="1"/>
  <c r="V65" i="2"/>
  <c r="AL44" i="2"/>
  <c r="AL37" i="2"/>
  <c r="AH65" i="2"/>
  <c r="J65" i="2"/>
  <c r="AD65" i="2"/>
  <c r="N65" i="2"/>
  <c r="Z65" i="2"/>
  <c r="R65" i="2"/>
  <c r="AL62" i="2"/>
  <c r="AL45" i="2"/>
  <c r="AL50" i="2"/>
  <c r="AL51" i="2"/>
  <c r="AL53" i="2"/>
  <c r="AL54" i="2"/>
  <c r="AL55" i="2"/>
  <c r="AL56" i="2"/>
  <c r="AL57" i="2"/>
  <c r="AL59" i="2"/>
  <c r="AL60" i="2"/>
  <c r="AL41" i="2"/>
  <c r="AL29" i="2"/>
  <c r="AL33" i="2"/>
  <c r="AL34" i="2"/>
  <c r="AL35" i="2"/>
  <c r="AL36" i="2"/>
  <c r="AL38" i="2"/>
  <c r="AL39" i="2"/>
  <c r="AL40" i="2"/>
  <c r="AL42" i="2"/>
  <c r="AL43" i="2"/>
  <c r="AL49" i="2"/>
  <c r="AL52" i="2"/>
  <c r="AL25" i="2"/>
  <c r="AL26" i="2"/>
  <c r="AL27" i="2"/>
  <c r="AL28" i="2"/>
  <c r="AL30" i="2"/>
  <c r="AL31" i="2"/>
  <c r="AL32" i="2"/>
  <c r="AL46" i="2"/>
  <c r="AL47" i="2"/>
  <c r="AL48" i="2"/>
  <c r="AL61" i="2"/>
  <c r="AL58" i="2"/>
  <c r="AN65" i="2"/>
  <c r="AM65" i="2"/>
  <c r="AL65" i="2" l="1"/>
</calcChain>
</file>

<file path=xl/sharedStrings.xml><?xml version="1.0" encoding="utf-8"?>
<sst xmlns="http://schemas.openxmlformats.org/spreadsheetml/2006/main" count="468" uniqueCount="307">
  <si>
    <t>Scheduled as needed (i.e. computer labs, group work space, commons areas)</t>
  </si>
  <si>
    <t>Vacant</t>
  </si>
  <si>
    <t>Prep</t>
  </si>
  <si>
    <t>Subject</t>
  </si>
  <si>
    <t>Provider Name (s)</t>
  </si>
  <si>
    <t>Max. Number of Pupils for Given Net Area per MSDE Guidelines</t>
  </si>
  <si>
    <t>Space NSF</t>
  </si>
  <si>
    <t>Room Number/
Space Identifier</t>
  </si>
  <si>
    <t>Period 7</t>
  </si>
  <si>
    <t>Period 6</t>
  </si>
  <si>
    <t>Period 5</t>
  </si>
  <si>
    <t>Period 4</t>
  </si>
  <si>
    <t>Period 3</t>
  </si>
  <si>
    <t>Period 2</t>
  </si>
  <si>
    <t>Period 1</t>
  </si>
  <si>
    <t>DEFINITIONS:</t>
  </si>
  <si>
    <t>1. Fill in all items in orange cells.</t>
  </si>
  <si>
    <t>STEPS:</t>
  </si>
  <si>
    <t>School Name:</t>
  </si>
  <si>
    <t xml:space="preserve"> GRADE LEVEL</t>
  </si>
  <si>
    <t>7-Year Projected ENROLLMENT</t>
  </si>
  <si>
    <t xml:space="preserve"> SCHOOL HOURS</t>
  </si>
  <si>
    <t>School Start Time:</t>
  </si>
  <si>
    <t>School End Time:</t>
  </si>
  <si>
    <t>Total Hours in School Day:</t>
  </si>
  <si>
    <t xml:space="preserve">6th Grade </t>
  </si>
  <si>
    <t>TOTALS:</t>
  </si>
  <si>
    <t xml:space="preserve"> </t>
  </si>
  <si>
    <t>PSC #:</t>
  </si>
  <si>
    <t>Optional Color Coding</t>
  </si>
  <si>
    <t xml:space="preserve">7th Grade </t>
  </si>
  <si>
    <t xml:space="preserve">8th Grade </t>
  </si>
  <si>
    <t xml:space="preserve">9th Grade </t>
  </si>
  <si>
    <t xml:space="preserve">10th Grade </t>
  </si>
  <si>
    <t xml:space="preserve">11th Grade </t>
  </si>
  <si>
    <t xml:space="preserve">12th Grade </t>
  </si>
  <si>
    <t>Ungraded</t>
  </si>
  <si>
    <t>LEA:</t>
  </si>
  <si>
    <t>Date,Initials:</t>
  </si>
  <si>
    <t>Total SpEd Students w/LRE Codes C,S,W</t>
  </si>
  <si>
    <t>SpEd Students w/ LRE Code S</t>
  </si>
  <si>
    <t>SpEd Students w/ LRE Code W</t>
  </si>
  <si>
    <t>SpEd Students w / LRE Code C</t>
  </si>
  <si>
    <t>General Education Students</t>
  </si>
  <si>
    <t>TOTAL/AVG.</t>
  </si>
  <si>
    <t>Number of Periods Space Is Occupied per Day</t>
  </si>
  <si>
    <t>Occupancy Rate</t>
  </si>
  <si>
    <t>Occupancy rate above 85%.</t>
  </si>
  <si>
    <t>Underutilized (occupancy rate below 50%).</t>
  </si>
  <si>
    <t>Max. Number of Pupils for Given Net Area per LEA Guidelines</t>
  </si>
  <si>
    <t># of Periods Per Day:</t>
  </si>
  <si>
    <t># of Lunch Turns Per Day:</t>
  </si>
  <si>
    <t>TIME ANALYSIS</t>
  </si>
  <si>
    <t>UTILIZATION CALCULATOR - For Proposed Replacement Middle or High School</t>
  </si>
  <si>
    <t>4.  Specify use for each SSS as well as name of service provider (if known) or distinguishing placeholder.</t>
  </si>
  <si>
    <t>2. Add rows and columns as necessary to capture each student-service station (SSS) and usage time slots.</t>
  </si>
  <si>
    <t>5. Run through checklist below calculator to double check entries.</t>
  </si>
  <si>
    <t>CHECKLIST:</t>
  </si>
  <si>
    <t>Proj. No. of Students*</t>
  </si>
  <si>
    <t>AVGS:</t>
  </si>
  <si>
    <t>Total # Students Served per Day</t>
  </si>
  <si>
    <t>% of Periods Used/Day</t>
  </si>
  <si>
    <t>7:45 - 8:41 AM</t>
  </si>
  <si>
    <t>8:34 - 9:37 AM</t>
  </si>
  <si>
    <t>9:41 - 10:33 AM</t>
  </si>
  <si>
    <t>10:37 AM - 11:57 AM</t>
  </si>
  <si>
    <t>12:01 - 12:53</t>
  </si>
  <si>
    <t>12:57 - 1:49 PM</t>
  </si>
  <si>
    <t>1:53 - 2:45 PM</t>
  </si>
  <si>
    <t>A-1</t>
  </si>
  <si>
    <t xml:space="preserve">study hall, government, </t>
  </si>
  <si>
    <t>A-2</t>
  </si>
  <si>
    <t>U.S. History, Health</t>
  </si>
  <si>
    <t>A-3</t>
  </si>
  <si>
    <t>8th grade ELA, Mod World History</t>
  </si>
  <si>
    <t>A-4</t>
  </si>
  <si>
    <t>Accounting, Health, Yearbook</t>
  </si>
  <si>
    <t>A-5</t>
  </si>
  <si>
    <t>U.s. History 8, Strategic Reading</t>
  </si>
  <si>
    <t>A-6</t>
  </si>
  <si>
    <t>Science 8, Academic Skills, Study hall</t>
  </si>
  <si>
    <t>A-7</t>
  </si>
  <si>
    <t>Biology</t>
  </si>
  <si>
    <t>A-8</t>
  </si>
  <si>
    <t>Environmental Science, Biology</t>
  </si>
  <si>
    <t>A-9</t>
  </si>
  <si>
    <t>chemistry, Physics, Physical Science</t>
  </si>
  <si>
    <t>A-10</t>
  </si>
  <si>
    <t>Math 7, Transitional Algebra, Health 7</t>
  </si>
  <si>
    <t>A-11</t>
  </si>
  <si>
    <t>Music 7, ELA 7</t>
  </si>
  <si>
    <t>A-12</t>
  </si>
  <si>
    <t>World History 7, Modern World History, AP World History</t>
  </si>
  <si>
    <t>A-13</t>
  </si>
  <si>
    <t>Health 6, Math 6</t>
  </si>
  <si>
    <t>A-14</t>
  </si>
  <si>
    <t>ELA 6, Hon World History, AP American History</t>
  </si>
  <si>
    <t>A-17</t>
  </si>
  <si>
    <t>Special Ed Support</t>
  </si>
  <si>
    <t>B-1</t>
  </si>
  <si>
    <t>Computer, Business Math, Business management</t>
  </si>
  <si>
    <t>B-2</t>
  </si>
  <si>
    <t>AP Computer Science, Computer 7, Computer 8, Office System Management</t>
  </si>
  <si>
    <t>B-3</t>
  </si>
  <si>
    <t>Integrated Topics, Algebra I, Transitional Math</t>
  </si>
  <si>
    <t>B-4</t>
  </si>
  <si>
    <t>Tech Ed 6, 7, &amp; 8, Foundations of Tech A &amp; B, Advanced Design Applications A &amp; B, Tech Design 1 &amp; 2</t>
  </si>
  <si>
    <t>B-5</t>
  </si>
  <si>
    <t>Algebra I, Algebra II, Study Hall</t>
  </si>
  <si>
    <t>B-6</t>
  </si>
  <si>
    <t>C-1</t>
  </si>
  <si>
    <t>Study hall, English 11</t>
  </si>
  <si>
    <t>C-2</t>
  </si>
  <si>
    <t>English 9</t>
  </si>
  <si>
    <t>C-3</t>
  </si>
  <si>
    <t>English 10</t>
  </si>
  <si>
    <t>C-4</t>
  </si>
  <si>
    <t>Geometry, Algebra I, Orchestra</t>
  </si>
  <si>
    <t>C-5</t>
  </si>
  <si>
    <t>Art 6, Art 8, Art I, Art II, Art III, Art IV, Photography</t>
  </si>
  <si>
    <t>C-6</t>
  </si>
  <si>
    <t>Family &amp; Consumer Science 6, Family &amp; Consumer Science 7, Family &amp; Consumer Science 8, Spanish III, Foundations of Tech</t>
  </si>
  <si>
    <t>C-7</t>
  </si>
  <si>
    <t>Band 6, Band 7, Band 8, Music, Symphonic Band, Study hall</t>
  </si>
  <si>
    <t>C-8</t>
  </si>
  <si>
    <t>Choral 6, Choral 7, choral 8, Concert Choir 7, Concert Choir 8, Intermediate Choir, Hon Concert Choir, Musical Theatre, Theaater Arts, Study hall</t>
  </si>
  <si>
    <t>Gym</t>
  </si>
  <si>
    <t>Physical Education 6, 7, 8; Fitness for Life, Team Sports, Wellness</t>
  </si>
  <si>
    <t>P-1</t>
  </si>
  <si>
    <t>French I, French II, French III, French IV</t>
  </si>
  <si>
    <t>P-2</t>
  </si>
  <si>
    <t>Strings 6, Strings 8, Ancient History 6, AP Psychology</t>
  </si>
  <si>
    <t>P-3</t>
  </si>
  <si>
    <t>Exploratory Foreign Language 7, Spanish I, Spanish II, Strings 7</t>
  </si>
  <si>
    <t>P-4</t>
  </si>
  <si>
    <t>Science 6, Strategic Reading 6, General Music 6</t>
  </si>
  <si>
    <t>P-5</t>
  </si>
  <si>
    <t>Statistics, Calculus, Study Hall, Trig/Pre-Calc</t>
  </si>
  <si>
    <t>P-6</t>
  </si>
  <si>
    <t>English 11, AP English 12, Hon English 12, English 12, Spanish II, Spanish III, Spanish IV</t>
  </si>
  <si>
    <t>P-7</t>
  </si>
  <si>
    <t>Integrated Science 7, Art 7, AP Environmental</t>
  </si>
  <si>
    <t>P-A</t>
  </si>
  <si>
    <t>Math 8, Algebra I, Health 8</t>
  </si>
  <si>
    <t>Weight Room</t>
  </si>
  <si>
    <t>Strength &amp; Conditioning</t>
  </si>
  <si>
    <t>study hall</t>
  </si>
  <si>
    <t>Health Ed 10</t>
  </si>
  <si>
    <t>ELA 8 EX</t>
  </si>
  <si>
    <t>Principles of Acounting</t>
  </si>
  <si>
    <t>U.S. History 8</t>
  </si>
  <si>
    <t>Science 8</t>
  </si>
  <si>
    <t>Env. Science</t>
  </si>
  <si>
    <t>Music 7</t>
  </si>
  <si>
    <t>Hon World History</t>
  </si>
  <si>
    <t>Math 6</t>
  </si>
  <si>
    <t>ELA 6</t>
  </si>
  <si>
    <t>special ed pull out</t>
  </si>
  <si>
    <t>AP Computer Science</t>
  </si>
  <si>
    <t>Transitional math</t>
  </si>
  <si>
    <t>Foundations of Technology - B</t>
  </si>
  <si>
    <t>Algebra I</t>
  </si>
  <si>
    <t>Ap English 11</t>
  </si>
  <si>
    <t>Pre-AP English 10</t>
  </si>
  <si>
    <t>Hon Geometry</t>
  </si>
  <si>
    <t xml:space="preserve"> Art I &amp; Photography</t>
  </si>
  <si>
    <t>Foundations of Tech, Life Skills and Engineering</t>
  </si>
  <si>
    <t>Band 7</t>
  </si>
  <si>
    <t>Concert choir 7/Choral 7</t>
  </si>
  <si>
    <t>Physical Education 7</t>
  </si>
  <si>
    <t>French III, French IV</t>
  </si>
  <si>
    <t>Ancient History 6 EX</t>
  </si>
  <si>
    <t>Strings 7</t>
  </si>
  <si>
    <t>Integrated Science 6 EX</t>
  </si>
  <si>
    <t>Hon Statistics and Probability</t>
  </si>
  <si>
    <t>English 11</t>
  </si>
  <si>
    <t>Art 7</t>
  </si>
  <si>
    <t>Government</t>
  </si>
  <si>
    <t>U.S. History</t>
  </si>
  <si>
    <t>Study hall</t>
  </si>
  <si>
    <t>Hon Chemistry</t>
  </si>
  <si>
    <t>Math 7</t>
  </si>
  <si>
    <t>ELA 7</t>
  </si>
  <si>
    <t>World History 7 EX</t>
  </si>
  <si>
    <t>Computer 8</t>
  </si>
  <si>
    <t>Technological Design 1</t>
  </si>
  <si>
    <t>Algebra II</t>
  </si>
  <si>
    <t>Pre AP English 9</t>
  </si>
  <si>
    <t>Pre AP English 10</t>
  </si>
  <si>
    <t>Geometry</t>
  </si>
  <si>
    <t xml:space="preserve">Art I </t>
  </si>
  <si>
    <t>Family &amp; Consumer Science 8</t>
  </si>
  <si>
    <t>Music</t>
  </si>
  <si>
    <t>Theater Arts</t>
  </si>
  <si>
    <t>prep</t>
  </si>
  <si>
    <t>French II</t>
  </si>
  <si>
    <t>Ancienct History 6 EX</t>
  </si>
  <si>
    <t>Spanish II</t>
  </si>
  <si>
    <t>Hon Trig/Pre-Calculus</t>
  </si>
  <si>
    <t>Ap English 12</t>
  </si>
  <si>
    <t>Integrated Science 7 EX</t>
  </si>
  <si>
    <t>Health 8</t>
  </si>
  <si>
    <t>Hon Government</t>
  </si>
  <si>
    <t>Foundations of Tech A</t>
  </si>
  <si>
    <t>Strategic Reading</t>
  </si>
  <si>
    <t>Academic Skills</t>
  </si>
  <si>
    <t>Hon Env. Science</t>
  </si>
  <si>
    <t>AP World History</t>
  </si>
  <si>
    <t>Business Management</t>
  </si>
  <si>
    <t>Integrated Topics</t>
  </si>
  <si>
    <t>Tech Ed 8</t>
  </si>
  <si>
    <t>Art 8</t>
  </si>
  <si>
    <t>Band 8</t>
  </si>
  <si>
    <t>Concert Choir 8/Choral 8</t>
  </si>
  <si>
    <t>Physical Education 8</t>
  </si>
  <si>
    <t>Strings 8</t>
  </si>
  <si>
    <t>Exploratory Foreign Language 7</t>
  </si>
  <si>
    <t>AP Calculus I</t>
  </si>
  <si>
    <t xml:space="preserve">Spanish III </t>
  </si>
  <si>
    <t>AP Environmental</t>
  </si>
  <si>
    <t>Governmetn</t>
  </si>
  <si>
    <t>Hon U.S. History</t>
  </si>
  <si>
    <t>ELA 8</t>
  </si>
  <si>
    <t>Hon Advanced Accounting &amp; Accounting and Finance Entrepreneurship</t>
  </si>
  <si>
    <t>Science 8 EX</t>
  </si>
  <si>
    <t>Env Science</t>
  </si>
  <si>
    <t>Physical Science</t>
  </si>
  <si>
    <t xml:space="preserve">Math 7 </t>
  </si>
  <si>
    <t>Math 6 EX</t>
  </si>
  <si>
    <t>ELA 6 Advanced</t>
  </si>
  <si>
    <t>vacant</t>
  </si>
  <si>
    <t>Study Hall</t>
  </si>
  <si>
    <t>Orchestra</t>
  </si>
  <si>
    <t>Hon Spanish III</t>
  </si>
  <si>
    <t>Symphonic Band</t>
  </si>
  <si>
    <t>Hon Concert Choir</t>
  </si>
  <si>
    <t>Fitness for Life</t>
  </si>
  <si>
    <t>French I</t>
  </si>
  <si>
    <t>Ancient History 6</t>
  </si>
  <si>
    <t>Spanish I</t>
  </si>
  <si>
    <t>Integrated Science 6</t>
  </si>
  <si>
    <t>Hon English 12</t>
  </si>
  <si>
    <t>Math 8</t>
  </si>
  <si>
    <t>Strength &amp; conditioning</t>
  </si>
  <si>
    <t>U.S. History 8 EX</t>
  </si>
  <si>
    <t>Hon Biology</t>
  </si>
  <si>
    <t>Transitional Algebra</t>
  </si>
  <si>
    <t>ELA 7 EX</t>
  </si>
  <si>
    <t>World History 7</t>
  </si>
  <si>
    <t>Health 6</t>
  </si>
  <si>
    <t>Hon Modern World History</t>
  </si>
  <si>
    <t>Computer 6</t>
  </si>
  <si>
    <t>Office System Management 1 &amp; 2</t>
  </si>
  <si>
    <t>Tech Ed 6</t>
  </si>
  <si>
    <t>Hon English 11</t>
  </si>
  <si>
    <t>Art 6</t>
  </si>
  <si>
    <t>Family &amp; Consumer Science 6</t>
  </si>
  <si>
    <t>Team Sports</t>
  </si>
  <si>
    <t>AP Psychology</t>
  </si>
  <si>
    <t>Ap Calculus I</t>
  </si>
  <si>
    <t>English 12</t>
  </si>
  <si>
    <t>Integrated Science 7</t>
  </si>
  <si>
    <t>AP Government</t>
  </si>
  <si>
    <t>Foundations of Tech B</t>
  </si>
  <si>
    <t>Hon Physics</t>
  </si>
  <si>
    <t>Health 7</t>
  </si>
  <si>
    <t>Modern World History</t>
  </si>
  <si>
    <t>ELA 6 EX</t>
  </si>
  <si>
    <t>Computer 7</t>
  </si>
  <si>
    <t>Transitional Math</t>
  </si>
  <si>
    <t>Tech Ed 7</t>
  </si>
  <si>
    <t>Art III &amp; Art IV</t>
  </si>
  <si>
    <t>Family &amp; Consumer Science 7</t>
  </si>
  <si>
    <t>Musical Theater/Interm Choir</t>
  </si>
  <si>
    <t>Wellness</t>
  </si>
  <si>
    <t xml:space="preserve">Math 8 </t>
  </si>
  <si>
    <t xml:space="preserve">U.S. History </t>
  </si>
  <si>
    <t>Yearbook</t>
  </si>
  <si>
    <t>AP American History</t>
  </si>
  <si>
    <t>Business math</t>
  </si>
  <si>
    <t>AP Computer Science &amp; Office Systems Management II</t>
  </si>
  <si>
    <t>Adv Design App - A</t>
  </si>
  <si>
    <t xml:space="preserve">Geometry </t>
  </si>
  <si>
    <t>Art II</t>
  </si>
  <si>
    <t>Band 6</t>
  </si>
  <si>
    <t>Choral 6</t>
  </si>
  <si>
    <t>Physical Education 6</t>
  </si>
  <si>
    <t>Strings 6</t>
  </si>
  <si>
    <t>General Music 6</t>
  </si>
  <si>
    <t>Spanish IV</t>
  </si>
  <si>
    <t>Percent of Seats Occupied per Day</t>
  </si>
  <si>
    <t>SEATS
ANALYSIS</t>
  </si>
  <si>
    <t>1. Confirm that each row with data is being incorporated into the Total/Avg. calculations at the bottom.</t>
  </si>
  <si>
    <t>2. Confirm that the "Add Rows as Necessary" row is not being incorporated into the Total/Avg. calculations at the bottom.</t>
  </si>
  <si>
    <t>3. Leave "Proj. No. of Students" cells EMPTY when space is vacant or used for teacher prep.</t>
  </si>
  <si>
    <t>6. Attach floor plan showing the space identifier and square footage for each listed space.</t>
  </si>
  <si>
    <t>3. Confirm that the formulas in the Analysis columns are consistent across all rows.</t>
  </si>
  <si>
    <r>
      <rPr>
        <b/>
        <sz val="9"/>
        <rFont val="Calibri"/>
        <family val="2"/>
      </rPr>
      <t>LRE</t>
    </r>
    <r>
      <rPr>
        <sz val="9"/>
        <rFont val="Calibri"/>
        <family val="2"/>
      </rPr>
      <t xml:space="preserve"> = Least Restrictive Environment as determined by MSDE for Special Education Student with a given IEP.</t>
    </r>
  </si>
  <si>
    <r>
      <rPr>
        <b/>
        <sz val="9"/>
        <rFont val="Calibri"/>
        <family val="2"/>
      </rPr>
      <t>NSF</t>
    </r>
    <r>
      <rPr>
        <sz val="9"/>
        <rFont val="Calibri"/>
        <family val="2"/>
      </rPr>
      <t xml:space="preserve"> = Net Square Feet or the area in a space that is occupiable (excludes walls, chases, mechanical spaces).</t>
    </r>
  </si>
  <si>
    <r>
      <rPr>
        <b/>
        <sz val="9"/>
        <rFont val="Calibri"/>
        <family val="2"/>
      </rPr>
      <t>Student-Service Station (SSS)</t>
    </r>
    <r>
      <rPr>
        <sz val="9"/>
        <rFont val="Calibri"/>
        <family val="2"/>
      </rPr>
      <t xml:space="preserve"> = Any space to which an adult(s) is assigned regularly to teach or provide other services to a student or students. For example, if the gym is designed to accommodate three classes at one time, then use three rows to represent the three teaching stations and divide the gym's total square footage between the three.</t>
    </r>
  </si>
  <si>
    <t>4. Confirm that the "Proj. No. of Students" cells are completely empty of all values when the usage is Prep or Vacant.</t>
  </si>
  <si>
    <t>Max # of Students the Space Should Serve Per Day</t>
  </si>
  <si>
    <t>EL Students</t>
  </si>
  <si>
    <t xml:space="preserve"> &gt;&gt;&gt;&gt;ADD ROWS AS NECESSARY AND PULL DOWN ALL FORMULAS</t>
  </si>
  <si>
    <t>Primary Use of Classroom or
Space</t>
  </si>
  <si>
    <t>Test School</t>
  </si>
  <si>
    <r>
      <rPr>
        <b/>
        <sz val="12"/>
        <color theme="1"/>
        <rFont val="Times New Roman"/>
        <family val="1"/>
      </rPr>
      <t>All Student-Service and Staff-Service Spaces</t>
    </r>
    <r>
      <rPr>
        <sz val="12"/>
        <color theme="1"/>
        <rFont val="Times New Roman"/>
        <family val="1"/>
      </rPr>
      <t xml:space="preserve"> (e.g., classrooms, art rooms, gyms and other PE spaces, computer labs, SpEd spaces, resource spaces, OT/ PT spaces, counselor's offices, teacher work rooms,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</si>
</sst>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2" x14ac:knownFonts="1">
    <font>
      <sz val="12"/>
      <color theme="1"/>
      <name val="Times New Roman"/>
      <family val="2"/>
    </font>
    <font>
      <sz val="12"/>
      <color theme="1"/>
      <name val="Times New Roman"/>
      <family val="2"/>
    </font>
    <font>
      <sz val="8"/>
      <color theme="1"/>
      <name val="Calibri"/>
      <family val="2"/>
    </font>
    <font>
      <sz val="8"/>
      <name val="Calibri"/>
      <family val="2"/>
    </font>
    <font>
      <b/>
      <sz val="8"/>
      <color theme="1"/>
      <name val="Calibri"/>
      <family val="2"/>
    </font>
    <font>
      <sz val="12"/>
      <color theme="1"/>
      <name val="Calibri"/>
      <family val="2"/>
    </font>
    <font>
      <sz val="12"/>
      <color theme="0"/>
      <name val="Calibri"/>
      <family val="2"/>
    </font>
    <font>
      <b/>
      <sz val="12"/>
      <color theme="1"/>
      <name val="Calibri"/>
      <family val="2"/>
    </font>
    <font>
      <b/>
      <sz val="12"/>
      <color theme="1"/>
      <name val="Times New Roman"/>
      <family val="2"/>
    </font>
    <font>
      <sz val="8"/>
      <color theme="0"/>
      <name val="Calibri"/>
      <family val="2"/>
    </font>
    <font>
      <b/>
      <sz val="8"/>
      <color theme="0"/>
      <name val="Calibri"/>
      <family val="2"/>
    </font>
    <font>
      <sz val="12"/>
      <color theme="1"/>
      <name val="Times New Roman"/>
      <family val="1"/>
    </font>
    <font>
      <b/>
      <sz val="12"/>
      <color theme="1"/>
      <name val="Times New Roman"/>
      <family val="1"/>
    </font>
    <font>
      <b/>
      <u/>
      <sz val="18"/>
      <color theme="1"/>
      <name val="Arial"/>
      <family val="2"/>
    </font>
    <font>
      <sz val="10"/>
      <name val="Arial"/>
      <family val="2"/>
    </font>
    <font>
      <b/>
      <u/>
      <sz val="10"/>
      <name val="Calibri"/>
      <family val="2"/>
    </font>
    <font>
      <b/>
      <sz val="8"/>
      <name val="arial"/>
      <family val="2"/>
    </font>
    <font>
      <b/>
      <sz val="12"/>
      <name val="arial"/>
      <family val="2"/>
    </font>
    <font>
      <sz val="9"/>
      <name val="Arial"/>
      <family val="2"/>
    </font>
    <font>
      <b/>
      <u/>
      <sz val="10"/>
      <name val="Arial"/>
      <family val="2"/>
    </font>
    <font>
      <sz val="8"/>
      <name val="Arial"/>
      <family val="2"/>
    </font>
    <font>
      <b/>
      <sz val="9"/>
      <name val="arial"/>
      <family val="2"/>
    </font>
    <font>
      <sz val="16"/>
      <name val="Calibri"/>
      <family val="2"/>
    </font>
    <font>
      <b/>
      <u/>
      <sz val="9"/>
      <color theme="1"/>
      <name val="Arial"/>
      <family val="2"/>
    </font>
    <font>
      <sz val="9.5"/>
      <color theme="1"/>
      <name val="Calibri"/>
      <family val="2"/>
    </font>
    <font>
      <b/>
      <sz val="9"/>
      <color theme="1"/>
      <name val="Calibri"/>
      <family val="2"/>
    </font>
    <font>
      <b/>
      <sz val="9"/>
      <color theme="0"/>
      <name val="Calibri"/>
      <family val="2"/>
    </font>
    <font>
      <b/>
      <sz val="14"/>
      <color theme="1"/>
      <name val="Calibri"/>
      <family val="2"/>
    </font>
    <font>
      <sz val="9"/>
      <name val="Calibri"/>
      <family val="2"/>
    </font>
    <font>
      <b/>
      <sz val="9"/>
      <name val="Calibri"/>
      <family val="2"/>
    </font>
    <font>
      <sz val="9"/>
      <color theme="1"/>
      <name val="Times New Roman"/>
      <family val="2"/>
    </font>
    <font>
      <sz val="10"/>
      <color theme="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rgb="FFCC66FF"/>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99FF3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4" fillId="0" borderId="0"/>
    <xf numFmtId="43" fontId="1" fillId="0" borderId="0" applyFont="0" applyFill="0" applyBorder="0" applyAlignment="0" applyProtection="0"/>
  </cellStyleXfs>
  <cellXfs count="191">
    <xf numFmtId="0" fontId="0" fillId="0" borderId="0" xfId="0"/>
    <xf numFmtId="0" fontId="2" fillId="0" borderId="0" xfId="0" applyFont="1"/>
    <xf numFmtId="0" fontId="2" fillId="0" borderId="0" xfId="0" applyFont="1" applyFill="1" applyBorder="1"/>
    <xf numFmtId="0" fontId="2" fillId="0" borderId="0" xfId="0" applyFont="1" applyFill="1"/>
    <xf numFmtId="0" fontId="5" fillId="0" borderId="0" xfId="0" applyFont="1"/>
    <xf numFmtId="0" fontId="5" fillId="0" borderId="0" xfId="0" applyFont="1" applyFill="1" applyBorder="1"/>
    <xf numFmtId="0" fontId="6" fillId="0" borderId="0" xfId="0" applyFont="1" applyFill="1"/>
    <xf numFmtId="0" fontId="5" fillId="0" borderId="0" xfId="0" applyFont="1" applyFill="1"/>
    <xf numFmtId="0" fontId="5" fillId="2" borderId="1" xfId="0" applyFont="1" applyFill="1" applyBorder="1"/>
    <xf numFmtId="0" fontId="5" fillId="3" borderId="1" xfId="0" applyFont="1" applyFill="1" applyBorder="1"/>
    <xf numFmtId="9" fontId="5" fillId="0" borderId="0" xfId="0" applyNumberFormat="1" applyFont="1"/>
    <xf numFmtId="3" fontId="5" fillId="0" borderId="0" xfId="0" applyNumberFormat="1" applyFont="1"/>
    <xf numFmtId="0" fontId="7" fillId="0" borderId="0" xfId="0" applyFont="1"/>
    <xf numFmtId="0" fontId="8" fillId="0" borderId="0" xfId="0" applyFont="1" applyBorder="1" applyAlignment="1"/>
    <xf numFmtId="0" fontId="7" fillId="0" borderId="0" xfId="0" applyFont="1" applyBorder="1" applyAlignment="1"/>
    <xf numFmtId="0" fontId="9" fillId="0" borderId="0" xfId="0" applyFont="1" applyFill="1" applyBorder="1"/>
    <xf numFmtId="0" fontId="2" fillId="0" borderId="7" xfId="0" applyFont="1" applyFill="1" applyBorder="1"/>
    <xf numFmtId="0" fontId="2" fillId="0" borderId="0" xfId="0" applyFont="1" applyFill="1" applyBorder="1" applyAlignment="1">
      <alignment horizontal="center" wrapText="1"/>
    </xf>
    <xf numFmtId="0" fontId="4" fillId="0" borderId="0" xfId="0" applyFont="1" applyFill="1" applyBorder="1" applyAlignment="1">
      <alignment horizontal="center"/>
    </xf>
    <xf numFmtId="0" fontId="6" fillId="0" borderId="0" xfId="0" applyFont="1" applyFill="1" applyBorder="1"/>
    <xf numFmtId="0" fontId="3" fillId="0" borderId="0" xfId="2" applyFont="1" applyFill="1" applyAlignment="1">
      <alignment vertical="center"/>
    </xf>
    <xf numFmtId="0" fontId="15" fillId="0" borderId="0" xfId="2" applyFont="1" applyBorder="1" applyAlignment="1">
      <alignment vertical="center"/>
    </xf>
    <xf numFmtId="0" fontId="3" fillId="0" borderId="0" xfId="2" applyFont="1" applyAlignment="1">
      <alignment vertical="center"/>
    </xf>
    <xf numFmtId="0" fontId="16" fillId="5" borderId="30" xfId="2" applyFont="1" applyFill="1" applyBorder="1" applyAlignment="1">
      <alignment horizontal="center" vertical="center" wrapText="1"/>
    </xf>
    <xf numFmtId="0" fontId="14" fillId="0" borderId="0" xfId="2" applyProtection="1">
      <protection locked="0"/>
    </xf>
    <xf numFmtId="0" fontId="16" fillId="5" borderId="33" xfId="2" applyFont="1" applyFill="1" applyBorder="1" applyAlignment="1">
      <alignment horizontal="center" vertical="center" wrapText="1"/>
    </xf>
    <xf numFmtId="0" fontId="16" fillId="5" borderId="34" xfId="2" applyFont="1" applyFill="1" applyBorder="1" applyAlignment="1">
      <alignment horizontal="center" vertical="center" wrapText="1"/>
    </xf>
    <xf numFmtId="0" fontId="16" fillId="5" borderId="35" xfId="2" applyFont="1" applyFill="1" applyBorder="1" applyAlignment="1">
      <alignment horizontal="center" vertical="center" wrapText="1"/>
    </xf>
    <xf numFmtId="0" fontId="14" fillId="0" borderId="0" xfId="2"/>
    <xf numFmtId="0" fontId="14" fillId="0" borderId="0" xfId="2" applyAlignment="1">
      <alignment vertical="center"/>
    </xf>
    <xf numFmtId="0" fontId="19" fillId="0" borderId="0" xfId="2" applyFont="1" applyFill="1" applyBorder="1" applyAlignment="1" applyProtection="1">
      <alignment vertical="center"/>
      <protection locked="0"/>
    </xf>
    <xf numFmtId="0" fontId="20" fillId="0" borderId="0" xfId="2" applyFont="1" applyBorder="1" applyAlignment="1">
      <alignment wrapText="1"/>
    </xf>
    <xf numFmtId="0" fontId="16" fillId="5" borderId="39" xfId="2" applyFont="1" applyFill="1" applyBorder="1" applyAlignment="1">
      <alignment horizontal="right" vertical="center"/>
    </xf>
    <xf numFmtId="0" fontId="14" fillId="0" borderId="0" xfId="2" applyFill="1" applyBorder="1" applyAlignment="1"/>
    <xf numFmtId="0" fontId="14" fillId="0" borderId="0" xfId="2" applyBorder="1" applyAlignment="1">
      <alignment wrapText="1"/>
    </xf>
    <xf numFmtId="0" fontId="16" fillId="5" borderId="44" xfId="2" applyFont="1" applyFill="1" applyBorder="1" applyAlignment="1">
      <alignment horizontal="right" vertical="center"/>
    </xf>
    <xf numFmtId="0" fontId="14" fillId="0" borderId="0" xfId="2" applyFill="1" applyBorder="1" applyAlignment="1">
      <alignment vertical="center"/>
    </xf>
    <xf numFmtId="0" fontId="14" fillId="0" borderId="0" xfId="2" applyAlignment="1"/>
    <xf numFmtId="0" fontId="16" fillId="5" borderId="37" xfId="2" applyFont="1" applyFill="1" applyBorder="1" applyAlignment="1">
      <alignment horizontal="left" vertical="center"/>
    </xf>
    <xf numFmtId="0" fontId="16" fillId="5" borderId="38" xfId="2" applyFont="1" applyFill="1" applyBorder="1" applyAlignment="1">
      <alignment horizontal="left" vertical="center"/>
    </xf>
    <xf numFmtId="0" fontId="16" fillId="5" borderId="36" xfId="2" applyFont="1" applyFill="1" applyBorder="1" applyAlignment="1">
      <alignment horizontal="left" vertical="center"/>
    </xf>
    <xf numFmtId="0" fontId="16" fillId="0" borderId="0" xfId="2" applyFont="1" applyBorder="1" applyAlignment="1">
      <alignment vertical="center"/>
    </xf>
    <xf numFmtId="0" fontId="16" fillId="0" borderId="41" xfId="2" applyFont="1" applyBorder="1" applyAlignment="1">
      <alignment vertical="center"/>
    </xf>
    <xf numFmtId="0" fontId="16" fillId="0" borderId="42" xfId="2" applyFont="1" applyBorder="1" applyAlignment="1">
      <alignment vertical="center"/>
    </xf>
    <xf numFmtId="0" fontId="16" fillId="0" borderId="47" xfId="2" applyFont="1" applyBorder="1" applyAlignment="1">
      <alignment vertical="center"/>
    </xf>
    <xf numFmtId="0" fontId="16" fillId="0" borderId="43" xfId="2" applyFont="1" applyBorder="1" applyAlignment="1">
      <alignment vertical="center"/>
    </xf>
    <xf numFmtId="0" fontId="16" fillId="0" borderId="47" xfId="2" applyFont="1" applyBorder="1" applyAlignment="1">
      <alignment horizontal="left" vertical="center"/>
    </xf>
    <xf numFmtId="0" fontId="16" fillId="0" borderId="43" xfId="2" applyFont="1" applyBorder="1" applyAlignment="1">
      <alignment horizontal="left" vertical="center"/>
    </xf>
    <xf numFmtId="0" fontId="20" fillId="0" borderId="48" xfId="2" applyFont="1" applyBorder="1" applyAlignment="1">
      <alignment horizontal="left" vertical="center" wrapText="1"/>
    </xf>
    <xf numFmtId="0" fontId="16" fillId="0" borderId="49" xfId="2" applyFont="1" applyBorder="1" applyAlignment="1">
      <alignment horizontal="left" vertical="center"/>
    </xf>
    <xf numFmtId="0" fontId="16" fillId="0" borderId="50" xfId="2" applyFont="1" applyBorder="1" applyAlignment="1">
      <alignment horizontal="left" vertical="center"/>
    </xf>
    <xf numFmtId="0" fontId="16" fillId="0" borderId="51" xfId="2" applyFont="1" applyFill="1" applyBorder="1" applyAlignment="1">
      <alignment horizontal="right" vertical="center" wrapText="1"/>
    </xf>
    <xf numFmtId="1" fontId="20" fillId="0" borderId="0" xfId="2" applyNumberFormat="1" applyFont="1" applyFill="1" applyBorder="1" applyAlignment="1">
      <alignment horizontal="left" wrapText="1"/>
    </xf>
    <xf numFmtId="0" fontId="18" fillId="6" borderId="12" xfId="2" applyFont="1" applyFill="1" applyBorder="1" applyAlignment="1">
      <alignment horizontal="left"/>
    </xf>
    <xf numFmtId="0" fontId="18" fillId="6" borderId="40" xfId="2" applyFont="1" applyFill="1" applyBorder="1" applyAlignment="1">
      <alignment horizontal="left"/>
    </xf>
    <xf numFmtId="0" fontId="18" fillId="6" borderId="45" xfId="2" applyFont="1" applyFill="1" applyBorder="1" applyAlignment="1">
      <alignment horizontal="left"/>
    </xf>
    <xf numFmtId="0" fontId="20" fillId="6" borderId="7" xfId="2" applyFont="1" applyFill="1" applyBorder="1" applyAlignment="1">
      <alignment horizontal="left"/>
    </xf>
    <xf numFmtId="18" fontId="18" fillId="6" borderId="46" xfId="2" applyNumberFormat="1" applyFont="1" applyFill="1" applyBorder="1" applyAlignment="1">
      <alignment horizontal="center"/>
    </xf>
    <xf numFmtId="18" fontId="18" fillId="6" borderId="8" xfId="2" applyNumberFormat="1" applyFont="1" applyFill="1" applyBorder="1" applyAlignment="1">
      <alignment horizontal="center"/>
    </xf>
    <xf numFmtId="2" fontId="18" fillId="6" borderId="8" xfId="2" applyNumberFormat="1" applyFont="1" applyFill="1" applyBorder="1" applyAlignment="1">
      <alignment horizontal="center"/>
    </xf>
    <xf numFmtId="0" fontId="18" fillId="6" borderId="3" xfId="2" applyFont="1" applyFill="1" applyBorder="1" applyAlignment="1">
      <alignment horizontal="center"/>
    </xf>
    <xf numFmtId="0" fontId="2" fillId="6" borderId="14" xfId="0" applyFont="1" applyFill="1" applyBorder="1"/>
    <xf numFmtId="0" fontId="2" fillId="6" borderId="17" xfId="0" applyFont="1" applyFill="1" applyBorder="1"/>
    <xf numFmtId="0" fontId="23" fillId="0" borderId="0" xfId="0" applyFont="1" applyAlignment="1">
      <alignment horizontal="left"/>
    </xf>
    <xf numFmtId="0" fontId="22" fillId="0" borderId="0" xfId="2" applyFont="1" applyFill="1" applyAlignment="1">
      <alignment horizontal="center" vertical="center"/>
    </xf>
    <xf numFmtId="0" fontId="22" fillId="0" borderId="28" xfId="2" applyFont="1" applyFill="1" applyBorder="1" applyAlignment="1">
      <alignment horizontal="center" vertical="center"/>
    </xf>
    <xf numFmtId="0" fontId="5" fillId="7" borderId="1" xfId="0" applyFont="1" applyFill="1" applyBorder="1"/>
    <xf numFmtId="0" fontId="5" fillId="8" borderId="1" xfId="0" applyFont="1" applyFill="1" applyBorder="1"/>
    <xf numFmtId="0" fontId="5" fillId="9" borderId="1" xfId="0" applyFont="1" applyFill="1" applyBorder="1"/>
    <xf numFmtId="0" fontId="24" fillId="0" borderId="0" xfId="0" applyFont="1"/>
    <xf numFmtId="1" fontId="18" fillId="6" borderId="8" xfId="2" applyNumberFormat="1" applyFont="1" applyFill="1" applyBorder="1" applyAlignment="1">
      <alignment horizontal="center"/>
    </xf>
    <xf numFmtId="0" fontId="25" fillId="0" borderId="20" xfId="0" applyFont="1" applyBorder="1" applyAlignment="1">
      <alignment horizontal="center" wrapText="1"/>
    </xf>
    <xf numFmtId="0" fontId="25" fillId="0" borderId="19" xfId="0" applyFont="1" applyBorder="1" applyAlignment="1">
      <alignment horizontal="center" wrapText="1"/>
    </xf>
    <xf numFmtId="0" fontId="25" fillId="0" borderId="0" xfId="0" applyFont="1" applyFill="1" applyBorder="1" applyAlignment="1">
      <alignment horizontal="center" wrapText="1"/>
    </xf>
    <xf numFmtId="0" fontId="26" fillId="0" borderId="0" xfId="0" applyFont="1" applyFill="1" applyBorder="1" applyAlignment="1">
      <alignment horizontal="center" wrapText="1"/>
    </xf>
    <xf numFmtId="0" fontId="25" fillId="0" borderId="18" xfId="0" applyFont="1" applyBorder="1" applyAlignment="1">
      <alignment wrapText="1"/>
    </xf>
    <xf numFmtId="0" fontId="25" fillId="0" borderId="22" xfId="0" applyFont="1" applyBorder="1" applyAlignment="1">
      <alignment horizontal="center" wrapText="1"/>
    </xf>
    <xf numFmtId="0" fontId="25" fillId="0" borderId="21" xfId="0" applyFont="1" applyBorder="1" applyAlignment="1">
      <alignment horizontal="center" wrapText="1"/>
    </xf>
    <xf numFmtId="0" fontId="21" fillId="0" borderId="52" xfId="2" applyFont="1" applyFill="1" applyBorder="1" applyAlignment="1">
      <alignment horizontal="center" wrapText="1"/>
    </xf>
    <xf numFmtId="0" fontId="2" fillId="6" borderId="16" xfId="0" applyFont="1" applyFill="1" applyBorder="1"/>
    <xf numFmtId="0" fontId="2" fillId="6" borderId="10" xfId="0" applyFont="1" applyFill="1" applyBorder="1"/>
    <xf numFmtId="0" fontId="2" fillId="6" borderId="13" xfId="0" applyFont="1" applyFill="1" applyBorder="1"/>
    <xf numFmtId="0" fontId="2" fillId="6" borderId="12" xfId="0" applyFont="1" applyFill="1" applyBorder="1"/>
    <xf numFmtId="0" fontId="2" fillId="6" borderId="6" xfId="0" applyFont="1" applyFill="1" applyBorder="1"/>
    <xf numFmtId="0" fontId="21" fillId="0" borderId="0" xfId="2" applyFont="1" applyFill="1" applyBorder="1" applyAlignment="1">
      <alignment horizontal="center" wrapText="1"/>
    </xf>
    <xf numFmtId="0" fontId="18" fillId="6" borderId="9" xfId="2" applyFont="1" applyFill="1" applyBorder="1" applyAlignment="1">
      <alignment horizontal="center" wrapText="1"/>
    </xf>
    <xf numFmtId="0" fontId="21" fillId="0" borderId="20" xfId="2" applyFont="1" applyFill="1" applyBorder="1" applyAlignment="1">
      <alignment horizontal="center" wrapText="1"/>
    </xf>
    <xf numFmtId="0" fontId="13" fillId="0" borderId="0" xfId="0" applyFont="1" applyAlignment="1">
      <alignment horizontal="center"/>
    </xf>
    <xf numFmtId="0" fontId="3" fillId="0" borderId="0" xfId="2" applyFont="1" applyFill="1" applyAlignment="1">
      <alignment horizontal="left" vertical="top" wrapText="1"/>
    </xf>
    <xf numFmtId="0" fontId="2" fillId="6" borderId="59" xfId="0" applyFont="1" applyFill="1" applyBorder="1"/>
    <xf numFmtId="0" fontId="2" fillId="6" borderId="61" xfId="0" applyFont="1" applyFill="1" applyBorder="1"/>
    <xf numFmtId="0" fontId="18" fillId="6" borderId="40" xfId="2" applyFont="1" applyFill="1" applyBorder="1" applyAlignment="1">
      <alignment horizontal="left" vertical="center" wrapText="1"/>
    </xf>
    <xf numFmtId="0" fontId="7" fillId="0" borderId="0" xfId="0" applyFont="1" applyBorder="1" applyAlignment="1">
      <alignment horizontal="right"/>
    </xf>
    <xf numFmtId="0" fontId="10" fillId="0" borderId="0" xfId="0" applyFont="1" applyFill="1" applyBorder="1" applyAlignment="1">
      <alignment horizontal="left"/>
    </xf>
    <xf numFmtId="0" fontId="4" fillId="0" borderId="0" xfId="0" applyFont="1" applyFill="1" applyBorder="1" applyAlignment="1">
      <alignment horizontal="left"/>
    </xf>
    <xf numFmtId="0" fontId="2" fillId="6" borderId="62" xfId="0" applyFont="1" applyFill="1" applyBorder="1"/>
    <xf numFmtId="0" fontId="7" fillId="0" borderId="6" xfId="0" applyFont="1" applyFill="1" applyBorder="1"/>
    <xf numFmtId="0" fontId="7" fillId="0" borderId="58" xfId="0" applyFont="1" applyFill="1" applyBorder="1"/>
    <xf numFmtId="0" fontId="7" fillId="0" borderId="4" xfId="0" applyFont="1" applyFill="1" applyBorder="1" applyAlignment="1">
      <alignment horizontal="center"/>
    </xf>
    <xf numFmtId="0" fontId="25" fillId="0" borderId="20" xfId="0" applyFont="1" applyFill="1" applyBorder="1" applyAlignment="1">
      <alignment horizontal="center" wrapText="1"/>
    </xf>
    <xf numFmtId="0" fontId="25" fillId="0" borderId="19" xfId="0" applyFont="1" applyFill="1" applyBorder="1" applyAlignment="1">
      <alignment horizontal="center" wrapText="1"/>
    </xf>
    <xf numFmtId="0" fontId="25" fillId="0" borderId="18" xfId="0" applyFont="1" applyFill="1" applyBorder="1" applyAlignment="1">
      <alignment wrapText="1"/>
    </xf>
    <xf numFmtId="0" fontId="28" fillId="0" borderId="0" xfId="2" applyFont="1" applyFill="1" applyAlignment="1">
      <alignment vertical="center"/>
    </xf>
    <xf numFmtId="0" fontId="23" fillId="0" borderId="0" xfId="0" applyFont="1" applyAlignment="1">
      <alignment horizontal="center"/>
    </xf>
    <xf numFmtId="0" fontId="30" fillId="0" borderId="0" xfId="0" applyFont="1"/>
    <xf numFmtId="0" fontId="28" fillId="0" borderId="0" xfId="2" applyFont="1" applyAlignment="1">
      <alignment vertical="center"/>
    </xf>
    <xf numFmtId="0" fontId="28" fillId="0" borderId="0" xfId="2" applyFont="1" applyAlignment="1">
      <alignment horizontal="left" vertical="center"/>
    </xf>
    <xf numFmtId="0" fontId="31" fillId="4" borderId="10" xfId="0" applyFont="1" applyFill="1" applyBorder="1"/>
    <xf numFmtId="0" fontId="31" fillId="0" borderId="9" xfId="0" applyFont="1" applyFill="1" applyBorder="1"/>
    <xf numFmtId="0" fontId="31" fillId="4" borderId="59" xfId="0" applyFont="1" applyFill="1" applyBorder="1"/>
    <xf numFmtId="0" fontId="31" fillId="0" borderId="60" xfId="0" applyFont="1" applyFill="1" applyBorder="1"/>
    <xf numFmtId="0" fontId="31" fillId="4" borderId="6" xfId="0" applyFont="1" applyFill="1" applyBorder="1"/>
    <xf numFmtId="0" fontId="31" fillId="0" borderId="4" xfId="0" applyFont="1" applyFill="1" applyBorder="1"/>
    <xf numFmtId="0" fontId="31" fillId="6" borderId="5" xfId="0" applyFont="1" applyFill="1" applyBorder="1"/>
    <xf numFmtId="9" fontId="31" fillId="0" borderId="11" xfId="1" applyFont="1" applyFill="1" applyBorder="1"/>
    <xf numFmtId="0" fontId="31" fillId="6" borderId="9" xfId="0" applyFont="1" applyFill="1" applyBorder="1"/>
    <xf numFmtId="0" fontId="31" fillId="6" borderId="60" xfId="0" applyFont="1" applyFill="1" applyBorder="1"/>
    <xf numFmtId="0" fontId="31" fillId="6" borderId="4" xfId="0" applyFont="1" applyFill="1" applyBorder="1"/>
    <xf numFmtId="9" fontId="31" fillId="0" borderId="64" xfId="1" applyFont="1" applyFill="1" applyBorder="1"/>
    <xf numFmtId="9" fontId="31" fillId="0" borderId="11" xfId="1" applyNumberFormat="1" applyFont="1" applyFill="1" applyBorder="1"/>
    <xf numFmtId="9" fontId="31" fillId="0" borderId="64" xfId="1" applyNumberFormat="1" applyFont="1" applyFill="1" applyBorder="1"/>
    <xf numFmtId="0" fontId="31" fillId="6" borderId="15" xfId="0" applyFont="1" applyFill="1" applyBorder="1" applyAlignment="1">
      <alignment horizontal="center"/>
    </xf>
    <xf numFmtId="0" fontId="31" fillId="6" borderId="9" xfId="0" applyFont="1" applyFill="1" applyBorder="1" applyAlignment="1">
      <alignment horizontal="center"/>
    </xf>
    <xf numFmtId="0" fontId="31" fillId="6" borderId="60" xfId="0" applyFont="1" applyFill="1" applyBorder="1" applyAlignment="1">
      <alignment horizontal="center"/>
    </xf>
    <xf numFmtId="0" fontId="31" fillId="6" borderId="14" xfId="0" applyFont="1" applyFill="1" applyBorder="1"/>
    <xf numFmtId="0" fontId="31" fillId="6" borderId="10" xfId="0" applyFont="1" applyFill="1" applyBorder="1"/>
    <xf numFmtId="0" fontId="31" fillId="6" borderId="59" xfId="0" applyFont="1" applyFill="1" applyBorder="1"/>
    <xf numFmtId="164" fontId="31" fillId="6" borderId="15" xfId="3" applyNumberFormat="1" applyFont="1" applyFill="1" applyBorder="1" applyAlignment="1">
      <alignment horizontal="right"/>
    </xf>
    <xf numFmtId="164" fontId="31" fillId="6" borderId="9" xfId="3" applyNumberFormat="1" applyFont="1" applyFill="1" applyBorder="1" applyAlignment="1">
      <alignment horizontal="right"/>
    </xf>
    <xf numFmtId="164" fontId="31" fillId="6" borderId="60" xfId="3" applyNumberFormat="1" applyFont="1" applyFill="1" applyBorder="1" applyAlignment="1">
      <alignment horizontal="right"/>
    </xf>
    <xf numFmtId="9" fontId="5" fillId="0" borderId="5" xfId="0" applyNumberFormat="1" applyFont="1" applyBorder="1"/>
    <xf numFmtId="0" fontId="21" fillId="0" borderId="23" xfId="2" applyFont="1" applyFill="1" applyBorder="1" applyAlignment="1">
      <alignment horizontal="center" wrapText="1"/>
    </xf>
    <xf numFmtId="0" fontId="16" fillId="5" borderId="66" xfId="2" applyFont="1" applyFill="1" applyBorder="1" applyAlignment="1">
      <alignment horizontal="center" vertical="center" wrapText="1"/>
    </xf>
    <xf numFmtId="0" fontId="18" fillId="6" borderId="56" xfId="2" applyFont="1" applyFill="1" applyBorder="1" applyAlignment="1">
      <alignment horizontal="center" wrapText="1"/>
    </xf>
    <xf numFmtId="0" fontId="18" fillId="6" borderId="69" xfId="2" applyFont="1" applyFill="1" applyBorder="1" applyAlignment="1">
      <alignment horizontal="center" wrapText="1"/>
    </xf>
    <xf numFmtId="0" fontId="18" fillId="6" borderId="40" xfId="2" applyFont="1" applyFill="1" applyBorder="1" applyAlignment="1">
      <alignment horizontal="center" wrapText="1"/>
    </xf>
    <xf numFmtId="0" fontId="18" fillId="6" borderId="45" xfId="2" applyFont="1" applyFill="1" applyBorder="1" applyAlignment="1">
      <alignment horizontal="center" wrapText="1"/>
    </xf>
    <xf numFmtId="9" fontId="5" fillId="0" borderId="0" xfId="0" applyNumberFormat="1" applyFont="1" applyBorder="1"/>
    <xf numFmtId="9" fontId="31" fillId="0" borderId="8" xfId="1" applyFont="1" applyFill="1" applyBorder="1"/>
    <xf numFmtId="9" fontId="31" fillId="0" borderId="8" xfId="1" applyNumberFormat="1" applyFont="1" applyFill="1" applyBorder="1"/>
    <xf numFmtId="0" fontId="2" fillId="0" borderId="71" xfId="0" applyFont="1" applyFill="1" applyBorder="1"/>
    <xf numFmtId="0" fontId="9" fillId="0" borderId="71" xfId="0" applyFont="1" applyFill="1" applyBorder="1"/>
    <xf numFmtId="9" fontId="31" fillId="0" borderId="63" xfId="1" applyFont="1" applyFill="1" applyBorder="1"/>
    <xf numFmtId="9" fontId="31" fillId="0" borderId="3" xfId="1" applyFont="1" applyFill="1" applyBorder="1"/>
    <xf numFmtId="2" fontId="5" fillId="0" borderId="0" xfId="0" applyNumberFormat="1" applyFont="1" applyFill="1"/>
    <xf numFmtId="9" fontId="31" fillId="0" borderId="56" xfId="0" applyNumberFormat="1" applyFont="1" applyFill="1" applyBorder="1"/>
    <xf numFmtId="9" fontId="31" fillId="0" borderId="72" xfId="0" applyNumberFormat="1" applyFont="1" applyFill="1" applyBorder="1"/>
    <xf numFmtId="1" fontId="31" fillId="0" borderId="10" xfId="0" applyNumberFormat="1" applyFont="1" applyFill="1" applyBorder="1"/>
    <xf numFmtId="1" fontId="31" fillId="0" borderId="59" xfId="0" applyNumberFormat="1" applyFont="1" applyFill="1" applyBorder="1"/>
    <xf numFmtId="1" fontId="31" fillId="0" borderId="6" xfId="0" applyNumberFormat="1" applyFont="1" applyFill="1" applyBorder="1"/>
    <xf numFmtId="0" fontId="31" fillId="4" borderId="73" xfId="0" applyFont="1" applyFill="1" applyBorder="1"/>
    <xf numFmtId="0" fontId="31" fillId="0" borderId="15" xfId="0" applyFont="1" applyFill="1" applyBorder="1"/>
    <xf numFmtId="9" fontId="31" fillId="0" borderId="53" xfId="0" applyNumberFormat="1" applyFont="1" applyFill="1" applyBorder="1"/>
    <xf numFmtId="1" fontId="31" fillId="0" borderId="73" xfId="0" applyNumberFormat="1" applyFont="1" applyFill="1" applyBorder="1"/>
    <xf numFmtId="0" fontId="25" fillId="0" borderId="6" xfId="0" applyFont="1" applyBorder="1" applyAlignment="1">
      <alignment wrapText="1"/>
    </xf>
    <xf numFmtId="0" fontId="25" fillId="0" borderId="4" xfId="0" applyFont="1" applyBorder="1" applyAlignment="1">
      <alignment horizontal="center" wrapText="1"/>
    </xf>
    <xf numFmtId="0" fontId="25" fillId="11" borderId="72" xfId="0" applyFont="1" applyFill="1" applyBorder="1" applyAlignment="1">
      <alignment horizontal="center" wrapText="1"/>
    </xf>
    <xf numFmtId="0" fontId="25" fillId="0" borderId="6" xfId="0" applyFont="1" applyBorder="1" applyAlignment="1">
      <alignment horizontal="center" wrapText="1"/>
    </xf>
    <xf numFmtId="0" fontId="25" fillId="10" borderId="3" xfId="0" applyFont="1" applyFill="1" applyBorder="1" applyAlignment="1">
      <alignment horizontal="center" wrapText="1"/>
    </xf>
    <xf numFmtId="9" fontId="5" fillId="0" borderId="5" xfId="0" applyNumberFormat="1" applyFont="1" applyFill="1" applyBorder="1"/>
    <xf numFmtId="0" fontId="11" fillId="0" borderId="26" xfId="0" applyFont="1" applyBorder="1" applyAlignment="1">
      <alignment horizontal="center" vertical="top" wrapText="1"/>
    </xf>
    <xf numFmtId="0" fontId="11" fillId="0" borderId="2" xfId="0" applyFont="1" applyBorder="1" applyAlignment="1">
      <alignment horizontal="center" vertical="top" wrapText="1"/>
    </xf>
    <xf numFmtId="0" fontId="11" fillId="0" borderId="25" xfId="0" applyFont="1" applyBorder="1" applyAlignment="1">
      <alignment horizontal="center" vertical="top" wrapText="1"/>
    </xf>
    <xf numFmtId="0" fontId="11" fillId="0" borderId="29" xfId="0" applyFont="1" applyBorder="1" applyAlignment="1">
      <alignment horizontal="center" vertical="top" wrapText="1"/>
    </xf>
    <xf numFmtId="0" fontId="11" fillId="0" borderId="28" xfId="0" applyFont="1" applyBorder="1" applyAlignment="1">
      <alignment horizontal="center" vertical="top" wrapText="1"/>
    </xf>
    <xf numFmtId="0" fontId="11" fillId="0" borderId="27" xfId="0" applyFont="1" applyBorder="1" applyAlignment="1">
      <alignment horizontal="center" vertical="top" wrapText="1"/>
    </xf>
    <xf numFmtId="0" fontId="4" fillId="6" borderId="22" xfId="0" applyFont="1" applyFill="1" applyBorder="1" applyAlignment="1">
      <alignment horizontal="center"/>
    </xf>
    <xf numFmtId="0" fontId="4" fillId="6" borderId="24" xfId="0" applyFont="1" applyFill="1" applyBorder="1" applyAlignment="1">
      <alignment horizontal="center"/>
    </xf>
    <xf numFmtId="0" fontId="4" fillId="6" borderId="23" xfId="0" applyFont="1" applyFill="1" applyBorder="1" applyAlignment="1">
      <alignment horizontal="center"/>
    </xf>
    <xf numFmtId="0" fontId="20" fillId="6" borderId="68" xfId="2" applyFont="1" applyFill="1" applyBorder="1" applyAlignment="1">
      <alignment horizontal="center" vertical="center" wrapText="1"/>
    </xf>
    <xf numFmtId="0" fontId="20" fillId="6" borderId="8" xfId="2" applyFont="1" applyFill="1" applyBorder="1" applyAlignment="1">
      <alignment horizontal="center" vertical="center" wrapText="1"/>
    </xf>
    <xf numFmtId="0" fontId="13" fillId="0" borderId="0" xfId="0" applyFont="1" applyAlignment="1">
      <alignment horizontal="center"/>
    </xf>
    <xf numFmtId="0" fontId="28" fillId="0" borderId="0" xfId="2" applyFont="1" applyFill="1" applyAlignment="1">
      <alignment horizontal="left" vertical="top" wrapText="1"/>
    </xf>
    <xf numFmtId="0" fontId="27" fillId="10" borderId="26" xfId="0" applyFont="1" applyFill="1" applyBorder="1" applyAlignment="1">
      <alignment horizontal="center" wrapText="1"/>
    </xf>
    <xf numFmtId="0" fontId="27" fillId="10" borderId="25" xfId="0" applyFont="1" applyFill="1" applyBorder="1" applyAlignment="1">
      <alignment horizontal="center" wrapText="1"/>
    </xf>
    <xf numFmtId="0" fontId="27" fillId="10" borderId="55" xfId="0" applyFont="1" applyFill="1" applyBorder="1" applyAlignment="1">
      <alignment horizontal="center" wrapText="1"/>
    </xf>
    <xf numFmtId="0" fontId="27" fillId="10" borderId="16" xfId="0" applyFont="1" applyFill="1" applyBorder="1" applyAlignment="1">
      <alignment horizontal="center" wrapText="1"/>
    </xf>
    <xf numFmtId="0" fontId="27" fillId="11" borderId="26" xfId="0" applyFont="1" applyFill="1" applyBorder="1" applyAlignment="1">
      <alignment horizontal="center" wrapText="1"/>
    </xf>
    <xf numFmtId="0" fontId="27" fillId="11" borderId="2" xfId="0" applyFont="1" applyFill="1" applyBorder="1" applyAlignment="1">
      <alignment horizontal="center" wrapText="1"/>
    </xf>
    <xf numFmtId="0" fontId="27" fillId="11" borderId="55" xfId="0" applyFont="1" applyFill="1" applyBorder="1" applyAlignment="1">
      <alignment horizontal="center" wrapText="1"/>
    </xf>
    <xf numFmtId="0" fontId="27" fillId="11" borderId="54" xfId="0" applyFont="1" applyFill="1" applyBorder="1" applyAlignment="1">
      <alignment horizontal="center" wrapText="1"/>
    </xf>
    <xf numFmtId="0" fontId="21" fillId="0" borderId="57" xfId="2" applyFont="1" applyFill="1" applyBorder="1" applyAlignment="1">
      <alignment horizontal="center" wrapText="1"/>
    </xf>
    <xf numFmtId="0" fontId="21" fillId="0" borderId="23" xfId="2" applyFont="1" applyFill="1" applyBorder="1" applyAlignment="1">
      <alignment horizontal="center" wrapText="1"/>
    </xf>
    <xf numFmtId="0" fontId="17" fillId="6" borderId="31" xfId="2" applyFont="1" applyFill="1" applyBorder="1" applyAlignment="1">
      <alignment horizontal="center" vertical="center" wrapText="1"/>
    </xf>
    <xf numFmtId="0" fontId="17" fillId="6" borderId="32" xfId="2" applyFont="1" applyFill="1" applyBorder="1" applyAlignment="1">
      <alignment horizontal="center" vertical="center" wrapText="1"/>
    </xf>
    <xf numFmtId="0" fontId="16" fillId="5" borderId="34" xfId="2" applyFont="1" applyFill="1" applyBorder="1" applyAlignment="1">
      <alignment horizontal="center" vertical="center" wrapText="1"/>
    </xf>
    <xf numFmtId="0" fontId="16" fillId="5" borderId="65" xfId="2" applyFont="1" applyFill="1" applyBorder="1" applyAlignment="1">
      <alignment horizontal="center" vertical="center" wrapText="1"/>
    </xf>
    <xf numFmtId="0" fontId="20" fillId="6" borderId="67" xfId="2" applyFont="1" applyFill="1" applyBorder="1" applyAlignment="1">
      <alignment horizontal="center" vertical="center" wrapText="1"/>
    </xf>
    <xf numFmtId="0" fontId="20" fillId="6" borderId="46" xfId="2" applyFont="1" applyFill="1" applyBorder="1" applyAlignment="1">
      <alignment horizontal="center" vertical="center" wrapText="1"/>
    </xf>
    <xf numFmtId="0" fontId="20" fillId="6" borderId="70" xfId="2" applyFont="1" applyFill="1" applyBorder="1" applyAlignment="1">
      <alignment horizontal="center" vertical="center" wrapText="1"/>
    </xf>
    <xf numFmtId="0" fontId="20" fillId="6" borderId="27" xfId="2" applyFont="1" applyFill="1" applyBorder="1" applyAlignment="1">
      <alignment horizontal="center" vertical="center" wrapText="1"/>
    </xf>
  </cellXfs>
  <cellStyles count="4">
    <cellStyle name="Comma" xfId="3" builtinId="3"/>
    <cellStyle name="Normal" xfId="0" builtinId="0"/>
    <cellStyle name="Normal 2" xfId="2"/>
    <cellStyle name="Percent" xfId="1" builtinId="5"/>
  </cellStyles>
  <dxfs count="2">
    <dxf>
      <fill>
        <patternFill>
          <bgColor rgb="FFFFFF00"/>
        </patternFill>
      </fill>
    </dxf>
    <dxf>
      <fill>
        <patternFill>
          <bgColor rgb="FFFFFF00"/>
        </patternFill>
      </fill>
    </dxf>
  </dxfs>
  <tableStyles count="0" defaultTableStyle="TableStyleMedium2" defaultPivotStyle="PivotStyleLight16"/>
  <colors>
    <mruColors>
      <color rgb="FFFF6699"/>
      <color rgb="FFFF7C8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2"/>
  <sheetViews>
    <sheetView tabSelected="1" zoomScaleNormal="100" zoomScaleSheetLayoutView="90" zoomScalePageLayoutView="70" workbookViewId="0">
      <selection activeCell="E24" sqref="E24"/>
    </sheetView>
  </sheetViews>
  <sheetFormatPr defaultRowHeight="15.75" x14ac:dyDescent="0.25"/>
  <cols>
    <col min="1" max="1" width="10.5" customWidth="1"/>
    <col min="2" max="2" width="11.375" customWidth="1"/>
    <col min="4" max="4" width="6.875" customWidth="1"/>
    <col min="6" max="6" width="11.625" customWidth="1"/>
    <col min="7" max="7" width="8.25" customWidth="1"/>
    <col min="8" max="10" width="7.875" customWidth="1"/>
    <col min="11" max="11" width="1.875" customWidth="1"/>
    <col min="12" max="14" width="7.875" customWidth="1"/>
    <col min="15" max="15" width="1.875" customWidth="1"/>
    <col min="16" max="18" width="7.875" customWidth="1"/>
    <col min="19" max="19" width="1.875" customWidth="1"/>
    <col min="20" max="22" width="7.875" customWidth="1"/>
    <col min="23" max="23" width="1.875" customWidth="1"/>
    <col min="24" max="26" width="7.875" customWidth="1"/>
    <col min="27" max="27" width="1.875" customWidth="1"/>
    <col min="28" max="30" width="7.875" customWidth="1"/>
    <col min="31" max="31" width="1.875" customWidth="1"/>
    <col min="32" max="34" width="7.875" customWidth="1"/>
    <col min="35" max="35" width="2.625" customWidth="1"/>
    <col min="36" max="37" width="6.625" customWidth="1"/>
    <col min="38" max="38" width="7.75" customWidth="1"/>
    <col min="39" max="39" width="6.625" customWidth="1"/>
    <col min="40" max="40" width="7.125" customWidth="1"/>
    <col min="41" max="41" width="0.75" customWidth="1"/>
  </cols>
  <sheetData>
    <row r="1" spans="1:48" ht="30.75" customHeight="1" x14ac:dyDescent="0.35">
      <c r="A1" s="171" t="s">
        <v>53</v>
      </c>
      <c r="B1" s="171"/>
      <c r="C1" s="171"/>
      <c r="D1" s="171"/>
      <c r="E1" s="171"/>
      <c r="F1" s="171"/>
      <c r="G1" s="171"/>
      <c r="H1" s="171"/>
      <c r="I1" s="171"/>
      <c r="J1" s="171"/>
      <c r="K1" s="171"/>
      <c r="L1" s="171"/>
      <c r="M1" s="171"/>
      <c r="N1" s="171"/>
      <c r="O1" s="171"/>
      <c r="P1" s="171"/>
      <c r="Q1" s="171"/>
      <c r="R1" s="171"/>
      <c r="S1" s="171"/>
      <c r="T1" s="171"/>
      <c r="U1" s="171"/>
      <c r="V1" s="171"/>
      <c r="W1" s="171"/>
    </row>
    <row r="2" spans="1:48" ht="13.5" customHeight="1" x14ac:dyDescent="0.35">
      <c r="A2" s="21" t="s">
        <v>17</v>
      </c>
      <c r="B2" s="21"/>
      <c r="C2" s="87"/>
      <c r="D2" s="87"/>
      <c r="E2" s="87"/>
      <c r="F2" s="87"/>
      <c r="G2" s="87"/>
      <c r="H2" s="87"/>
      <c r="I2" s="87"/>
      <c r="J2" s="87"/>
      <c r="K2" s="87"/>
      <c r="L2" s="87"/>
      <c r="M2" s="87"/>
      <c r="N2" s="87"/>
      <c r="O2" s="87"/>
      <c r="P2" s="87"/>
      <c r="Q2" s="87"/>
      <c r="R2" s="87"/>
      <c r="S2" s="87"/>
      <c r="T2" s="87"/>
      <c r="U2" s="87"/>
      <c r="V2" s="87"/>
      <c r="W2" s="87"/>
      <c r="X2" s="87"/>
    </row>
    <row r="3" spans="1:48" ht="13.5" customHeight="1" x14ac:dyDescent="0.35">
      <c r="A3" s="105" t="s">
        <v>16</v>
      </c>
      <c r="B3" s="22"/>
      <c r="C3" s="87"/>
      <c r="D3" s="87"/>
      <c r="E3" s="87"/>
      <c r="F3" s="87"/>
      <c r="G3" s="87"/>
      <c r="H3" s="87"/>
      <c r="I3" s="87"/>
      <c r="J3" s="21" t="s">
        <v>15</v>
      </c>
      <c r="K3" s="87"/>
      <c r="L3" s="87"/>
      <c r="M3" s="87"/>
      <c r="N3" s="87"/>
      <c r="O3" s="87"/>
      <c r="P3" s="87"/>
      <c r="Q3" s="87"/>
      <c r="R3" s="87"/>
      <c r="S3" s="87"/>
      <c r="T3" s="87"/>
      <c r="U3" s="87"/>
      <c r="V3" s="87"/>
      <c r="W3" s="87"/>
      <c r="X3" s="87"/>
      <c r="Y3" s="87"/>
    </row>
    <row r="4" spans="1:48" ht="13.5" customHeight="1" x14ac:dyDescent="0.35">
      <c r="A4" s="105" t="s">
        <v>55</v>
      </c>
      <c r="B4" s="22"/>
      <c r="C4" s="87"/>
      <c r="D4" s="87"/>
      <c r="E4" s="87"/>
      <c r="F4" s="87"/>
      <c r="G4" s="87"/>
      <c r="H4" s="87"/>
      <c r="I4" s="87"/>
      <c r="J4" s="102" t="s">
        <v>297</v>
      </c>
      <c r="K4" s="103"/>
      <c r="L4" s="103"/>
      <c r="M4" s="103"/>
      <c r="N4" s="103"/>
      <c r="O4" s="103"/>
      <c r="P4" s="103"/>
      <c r="Q4" s="103"/>
      <c r="R4" s="103"/>
      <c r="S4" s="103"/>
      <c r="T4" s="103"/>
      <c r="U4" s="103"/>
      <c r="V4" s="103"/>
      <c r="W4" s="103"/>
      <c r="X4" s="103"/>
      <c r="Y4" s="87"/>
    </row>
    <row r="5" spans="1:48" ht="13.5" customHeight="1" x14ac:dyDescent="0.35">
      <c r="A5" s="105" t="s">
        <v>294</v>
      </c>
      <c r="B5" s="22"/>
      <c r="C5" s="87"/>
      <c r="D5" s="87"/>
      <c r="E5" s="87"/>
      <c r="F5" s="87"/>
      <c r="G5" s="87"/>
      <c r="H5" s="87"/>
      <c r="I5" s="87"/>
      <c r="J5" s="102" t="s">
        <v>298</v>
      </c>
      <c r="K5" s="103"/>
      <c r="L5" s="103"/>
      <c r="M5" s="103"/>
      <c r="N5" s="103"/>
      <c r="O5" s="103"/>
      <c r="P5" s="103"/>
      <c r="Q5" s="103"/>
      <c r="R5" s="103"/>
      <c r="S5" s="103"/>
      <c r="T5" s="103"/>
      <c r="U5" s="103"/>
      <c r="V5" s="104"/>
      <c r="W5" s="103"/>
      <c r="X5" s="103"/>
      <c r="Y5" s="87"/>
    </row>
    <row r="6" spans="1:48" ht="13.5" customHeight="1" x14ac:dyDescent="0.35">
      <c r="A6" s="106" t="s">
        <v>54</v>
      </c>
      <c r="B6" s="22"/>
      <c r="C6" s="87"/>
      <c r="D6" s="87"/>
      <c r="E6" s="87"/>
      <c r="F6" s="87"/>
      <c r="G6" s="87"/>
      <c r="H6" s="87"/>
      <c r="I6" s="87"/>
      <c r="J6" s="172" t="s">
        <v>299</v>
      </c>
      <c r="K6" s="172"/>
      <c r="L6" s="172"/>
      <c r="M6" s="172"/>
      <c r="N6" s="172"/>
      <c r="O6" s="172"/>
      <c r="P6" s="172"/>
      <c r="Q6" s="172"/>
      <c r="R6" s="172"/>
      <c r="S6" s="172"/>
      <c r="T6" s="172"/>
      <c r="U6" s="172"/>
      <c r="V6" s="172"/>
      <c r="W6" s="172"/>
      <c r="X6" s="172"/>
      <c r="Y6" s="87"/>
    </row>
    <row r="7" spans="1:48" ht="13.5" customHeight="1" x14ac:dyDescent="0.35">
      <c r="A7" s="106" t="s">
        <v>56</v>
      </c>
      <c r="B7" s="22"/>
      <c r="C7" s="87"/>
      <c r="D7" s="87"/>
      <c r="E7" s="87"/>
      <c r="F7" s="87"/>
      <c r="G7" s="87"/>
      <c r="H7" s="87"/>
      <c r="I7" s="87"/>
      <c r="J7" s="172"/>
      <c r="K7" s="172"/>
      <c r="L7" s="172"/>
      <c r="M7" s="172"/>
      <c r="N7" s="172"/>
      <c r="O7" s="172"/>
      <c r="P7" s="172"/>
      <c r="Q7" s="172"/>
      <c r="R7" s="172"/>
      <c r="S7" s="172"/>
      <c r="T7" s="172"/>
      <c r="U7" s="172"/>
      <c r="V7" s="172"/>
      <c r="W7" s="172"/>
      <c r="X7" s="172"/>
      <c r="Y7" s="87"/>
    </row>
    <row r="8" spans="1:48" ht="13.5" customHeight="1" x14ac:dyDescent="0.35">
      <c r="A8" s="105" t="s">
        <v>295</v>
      </c>
      <c r="B8" s="64"/>
      <c r="C8" s="87"/>
      <c r="F8" s="87"/>
      <c r="G8" s="87"/>
      <c r="H8" s="87"/>
      <c r="I8" s="87"/>
      <c r="J8" s="172"/>
      <c r="K8" s="172"/>
      <c r="L8" s="172"/>
      <c r="M8" s="172"/>
      <c r="N8" s="172"/>
      <c r="O8" s="172"/>
      <c r="P8" s="172"/>
      <c r="Q8" s="172"/>
      <c r="R8" s="172"/>
      <c r="S8" s="172"/>
      <c r="T8" s="172"/>
      <c r="U8" s="172"/>
      <c r="V8" s="172"/>
      <c r="W8" s="172"/>
      <c r="X8" s="172"/>
      <c r="Y8" s="87"/>
    </row>
    <row r="9" spans="1:48" ht="13.5" customHeight="1" x14ac:dyDescent="0.35">
      <c r="A9" s="22"/>
      <c r="B9" s="64"/>
      <c r="C9" s="87"/>
      <c r="F9" s="87"/>
      <c r="G9" s="87"/>
      <c r="H9" s="87"/>
      <c r="I9" s="87"/>
      <c r="J9" s="88"/>
      <c r="K9" s="88"/>
      <c r="L9" s="88"/>
      <c r="M9" s="88"/>
      <c r="N9" s="88"/>
      <c r="O9" s="88"/>
      <c r="P9" s="88"/>
      <c r="Q9" s="88"/>
      <c r="R9" s="88"/>
      <c r="S9" s="88"/>
      <c r="T9" s="88"/>
      <c r="U9" s="88"/>
      <c r="V9" s="88"/>
      <c r="W9" s="88"/>
      <c r="X9" s="88"/>
      <c r="Y9" s="87"/>
    </row>
    <row r="10" spans="1:48" ht="13.5" customHeight="1" thickBot="1" x14ac:dyDescent="0.4">
      <c r="A10" s="65"/>
      <c r="B10" s="65"/>
      <c r="C10" s="87"/>
      <c r="E10" s="63" t="s">
        <v>20</v>
      </c>
      <c r="G10" s="87"/>
      <c r="H10" s="20"/>
      <c r="I10" s="87"/>
      <c r="J10" s="87"/>
      <c r="K10" s="87"/>
      <c r="L10" s="87"/>
      <c r="M10" s="87"/>
      <c r="N10" s="87"/>
      <c r="W10" s="87"/>
    </row>
    <row r="11" spans="1:48" s="28" customFormat="1" ht="72" customHeight="1" thickBot="1" x14ac:dyDescent="0.3">
      <c r="A11" s="23" t="s">
        <v>18</v>
      </c>
      <c r="B11" s="183" t="s">
        <v>305</v>
      </c>
      <c r="C11" s="184"/>
      <c r="D11" s="24"/>
      <c r="E11" s="25" t="s">
        <v>19</v>
      </c>
      <c r="F11" s="27" t="s">
        <v>42</v>
      </c>
      <c r="G11" s="27" t="s">
        <v>40</v>
      </c>
      <c r="H11" s="27" t="s">
        <v>41</v>
      </c>
      <c r="I11" s="26" t="s">
        <v>39</v>
      </c>
      <c r="J11" s="132" t="s">
        <v>302</v>
      </c>
      <c r="K11" s="185" t="s">
        <v>43</v>
      </c>
      <c r="L11" s="186"/>
      <c r="M11"/>
      <c r="N11"/>
      <c r="O11"/>
      <c r="P11" t="s">
        <v>27</v>
      </c>
      <c r="Q11"/>
      <c r="R11"/>
      <c r="S11"/>
      <c r="T11"/>
      <c r="U11"/>
      <c r="AD11"/>
      <c r="AE11"/>
      <c r="AF11"/>
      <c r="AG11"/>
      <c r="AH11"/>
      <c r="AI11"/>
      <c r="AJ11"/>
      <c r="AK11"/>
      <c r="AL11"/>
      <c r="AM11"/>
      <c r="AN11" s="24"/>
      <c r="AO11"/>
      <c r="AP11" s="29"/>
      <c r="AQ11" s="29"/>
      <c r="AR11" s="29"/>
      <c r="AS11" s="29"/>
    </row>
    <row r="12" spans="1:48" s="28" customFormat="1" ht="19.5" customHeight="1" thickTop="1" x14ac:dyDescent="0.25">
      <c r="A12" s="32" t="s">
        <v>37</v>
      </c>
      <c r="B12" s="91"/>
      <c r="C12" s="53"/>
      <c r="D12" s="30"/>
      <c r="E12" s="48" t="s">
        <v>25</v>
      </c>
      <c r="F12" s="85"/>
      <c r="G12" s="85"/>
      <c r="H12" s="133"/>
      <c r="I12" s="134"/>
      <c r="J12" s="134">
        <v>2</v>
      </c>
      <c r="K12" s="187">
        <v>104</v>
      </c>
      <c r="L12" s="188"/>
      <c r="M12"/>
      <c r="N12"/>
      <c r="O12"/>
      <c r="P12"/>
      <c r="Q12"/>
      <c r="R12"/>
      <c r="S12"/>
      <c r="T12"/>
      <c r="U12"/>
      <c r="AD12" s="31"/>
      <c r="AE12" s="31"/>
      <c r="AF12" s="31"/>
      <c r="AG12" s="31"/>
      <c r="AH12" s="31"/>
      <c r="AI12" s="31"/>
      <c r="AJ12" s="31"/>
      <c r="AK12" s="31"/>
      <c r="AL12" s="31"/>
      <c r="AM12" s="31"/>
      <c r="AN12" s="30"/>
      <c r="AO12" s="31"/>
      <c r="AP12" s="29"/>
      <c r="AQ12" s="29"/>
      <c r="AR12" s="29"/>
      <c r="AS12" s="29"/>
    </row>
    <row r="13" spans="1:48" s="28" customFormat="1" ht="14.45" customHeight="1" x14ac:dyDescent="0.25">
      <c r="A13" s="32" t="s">
        <v>28</v>
      </c>
      <c r="B13" s="54"/>
      <c r="C13" s="53"/>
      <c r="D13" s="33"/>
      <c r="E13" s="48" t="s">
        <v>30</v>
      </c>
      <c r="F13" s="85"/>
      <c r="G13" s="85"/>
      <c r="H13" s="133"/>
      <c r="I13" s="135"/>
      <c r="J13" s="135">
        <v>1</v>
      </c>
      <c r="K13" s="169">
        <v>101</v>
      </c>
      <c r="L13" s="170"/>
      <c r="M13"/>
      <c r="N13"/>
      <c r="O13"/>
      <c r="P13"/>
      <c r="Q13"/>
      <c r="R13"/>
      <c r="S13"/>
      <c r="T13"/>
      <c r="U13"/>
      <c r="AD13" s="34"/>
      <c r="AE13" s="34"/>
      <c r="AF13" s="34"/>
      <c r="AG13" s="34"/>
      <c r="AH13" s="34"/>
      <c r="AI13" s="34"/>
      <c r="AJ13" s="34"/>
      <c r="AK13" s="34"/>
      <c r="AL13" s="34"/>
      <c r="AM13" s="34"/>
      <c r="AN13" s="33"/>
      <c r="AO13" s="34"/>
      <c r="AP13" s="29"/>
      <c r="AQ13" s="29"/>
      <c r="AR13" s="29"/>
      <c r="AS13" s="29"/>
    </row>
    <row r="14" spans="1:48" s="28" customFormat="1" ht="13.5" customHeight="1" thickBot="1" x14ac:dyDescent="0.3">
      <c r="A14" s="35" t="s">
        <v>38</v>
      </c>
      <c r="B14" s="55"/>
      <c r="C14" s="56"/>
      <c r="D14" s="36"/>
      <c r="E14" s="48" t="s">
        <v>31</v>
      </c>
      <c r="F14" s="85"/>
      <c r="G14" s="85"/>
      <c r="H14" s="133"/>
      <c r="I14" s="135"/>
      <c r="J14" s="135"/>
      <c r="K14" s="169">
        <v>98</v>
      </c>
      <c r="L14" s="170"/>
      <c r="M14"/>
      <c r="N14"/>
      <c r="O14"/>
      <c r="P14"/>
      <c r="Q14"/>
      <c r="R14"/>
      <c r="S14"/>
      <c r="T14"/>
      <c r="U14"/>
      <c r="AD14" s="34"/>
      <c r="AE14" s="34"/>
      <c r="AF14" s="34"/>
      <c r="AG14" s="34"/>
      <c r="AH14" s="34"/>
      <c r="AI14" s="34"/>
      <c r="AJ14" s="34"/>
      <c r="AK14" s="34"/>
      <c r="AL14" s="34"/>
      <c r="AM14" s="34"/>
      <c r="AN14" s="36"/>
      <c r="AO14" s="34"/>
      <c r="AP14" s="29"/>
      <c r="AQ14" s="29"/>
      <c r="AR14" s="29"/>
      <c r="AS14" s="29"/>
    </row>
    <row r="15" spans="1:48" s="28" customFormat="1" ht="13.5" customHeight="1" thickBot="1" x14ac:dyDescent="0.3">
      <c r="A15" s="38" t="s">
        <v>21</v>
      </c>
      <c r="B15" s="39"/>
      <c r="C15" s="40"/>
      <c r="D15" s="37"/>
      <c r="E15" s="48" t="s">
        <v>32</v>
      </c>
      <c r="F15" s="85"/>
      <c r="G15" s="85"/>
      <c r="H15" s="133"/>
      <c r="I15" s="135"/>
      <c r="J15" s="135"/>
      <c r="K15" s="169">
        <v>97</v>
      </c>
      <c r="L15" s="170"/>
      <c r="M15"/>
      <c r="N15"/>
      <c r="O15"/>
      <c r="P15" s="12" t="s">
        <v>29</v>
      </c>
      <c r="Q15"/>
      <c r="R15"/>
      <c r="S15"/>
      <c r="T15"/>
      <c r="U15"/>
      <c r="V15"/>
      <c r="W15"/>
      <c r="X15"/>
      <c r="AG15" s="34"/>
      <c r="AH15" s="34"/>
      <c r="AI15" s="34"/>
      <c r="AJ15" s="34"/>
      <c r="AK15" s="34"/>
      <c r="AL15" s="34"/>
      <c r="AM15" s="34"/>
      <c r="AN15" s="34"/>
      <c r="AO15" s="34"/>
      <c r="AP15" s="34"/>
      <c r="AQ15" s="36"/>
      <c r="AR15" s="34"/>
      <c r="AS15" s="29"/>
      <c r="AT15" s="29"/>
      <c r="AU15" s="29"/>
      <c r="AV15" s="29"/>
    </row>
    <row r="16" spans="1:48" s="28" customFormat="1" ht="13.5" customHeight="1" thickTop="1" thickBot="1" x14ac:dyDescent="0.3">
      <c r="A16" s="42" t="s">
        <v>22</v>
      </c>
      <c r="B16" s="43"/>
      <c r="C16" s="57">
        <v>0.32291666666666669</v>
      </c>
      <c r="D16" s="33"/>
      <c r="E16" s="48" t="s">
        <v>33</v>
      </c>
      <c r="F16" s="85">
        <v>1</v>
      </c>
      <c r="G16" s="85"/>
      <c r="H16" s="133"/>
      <c r="I16" s="135">
        <v>1</v>
      </c>
      <c r="J16" s="135"/>
      <c r="K16" s="169">
        <v>110</v>
      </c>
      <c r="L16" s="170"/>
      <c r="M16"/>
      <c r="N16"/>
      <c r="O16"/>
      <c r="P16" s="67"/>
      <c r="Q16" s="69" t="s">
        <v>47</v>
      </c>
      <c r="R16"/>
      <c r="S16"/>
      <c r="T16"/>
      <c r="U16"/>
      <c r="V16"/>
      <c r="W16"/>
      <c r="AF16" s="41"/>
      <c r="AG16" s="41"/>
      <c r="AH16" s="41"/>
      <c r="AI16" s="41"/>
      <c r="AJ16" s="41"/>
      <c r="AK16" s="41"/>
      <c r="AL16" s="41"/>
      <c r="AM16" s="41"/>
      <c r="AN16" s="41"/>
      <c r="AO16" s="41"/>
      <c r="AQ16" s="41"/>
      <c r="AR16" s="29"/>
      <c r="AS16" s="29"/>
      <c r="AT16" s="29"/>
      <c r="AU16" s="29"/>
    </row>
    <row r="17" spans="1:47" s="28" customFormat="1" ht="13.5" customHeight="1" thickBot="1" x14ac:dyDescent="0.3">
      <c r="A17" s="44" t="s">
        <v>23</v>
      </c>
      <c r="B17" s="45"/>
      <c r="C17" s="58">
        <v>0.61458333333333337</v>
      </c>
      <c r="D17" s="24"/>
      <c r="E17" s="48" t="s">
        <v>34</v>
      </c>
      <c r="F17" s="85"/>
      <c r="G17" s="85"/>
      <c r="H17" s="133"/>
      <c r="I17" s="135"/>
      <c r="J17" s="135"/>
      <c r="K17" s="169">
        <v>78</v>
      </c>
      <c r="L17" s="170"/>
      <c r="M17"/>
      <c r="N17"/>
      <c r="O17"/>
      <c r="P17" s="68"/>
      <c r="Q17" s="69" t="s">
        <v>48</v>
      </c>
      <c r="R17"/>
      <c r="S17"/>
      <c r="T17"/>
      <c r="U17"/>
      <c r="V17"/>
      <c r="W17"/>
      <c r="AF17" s="34"/>
      <c r="AG17" s="34"/>
      <c r="AH17" s="34"/>
      <c r="AI17" s="34"/>
      <c r="AJ17" s="34"/>
      <c r="AK17" s="34"/>
      <c r="AL17" s="34"/>
      <c r="AM17" s="34"/>
      <c r="AN17" s="34"/>
      <c r="AO17" s="34"/>
      <c r="AQ17" s="34"/>
      <c r="AR17" s="29"/>
      <c r="AS17" s="29"/>
      <c r="AT17" s="29"/>
      <c r="AU17" s="29"/>
    </row>
    <row r="18" spans="1:47" s="28" customFormat="1" ht="13.5" customHeight="1" thickBot="1" x14ac:dyDescent="0.3">
      <c r="A18" s="46" t="s">
        <v>24</v>
      </c>
      <c r="B18" s="47"/>
      <c r="C18" s="59">
        <v>7</v>
      </c>
      <c r="D18" s="24"/>
      <c r="E18" s="48" t="s">
        <v>35</v>
      </c>
      <c r="F18" s="85"/>
      <c r="G18" s="85"/>
      <c r="H18" s="133"/>
      <c r="I18" s="135"/>
      <c r="J18" s="135"/>
      <c r="K18" s="169">
        <v>82</v>
      </c>
      <c r="L18" s="170"/>
      <c r="M18"/>
      <c r="N18"/>
      <c r="O18"/>
      <c r="P18" s="9"/>
      <c r="Q18" s="69" t="s">
        <v>2</v>
      </c>
      <c r="R18"/>
      <c r="S18"/>
      <c r="T18"/>
      <c r="U18"/>
      <c r="V18"/>
      <c r="W18"/>
      <c r="AF18" s="34"/>
      <c r="AG18" s="34"/>
      <c r="AH18" s="34"/>
      <c r="AI18" s="34"/>
      <c r="AJ18" s="34"/>
      <c r="AK18" s="34"/>
      <c r="AL18" s="34"/>
      <c r="AM18" s="34"/>
      <c r="AN18" s="34"/>
      <c r="AO18" s="34"/>
      <c r="AQ18" s="34"/>
      <c r="AR18" s="29"/>
      <c r="AS18" s="29"/>
      <c r="AT18" s="29"/>
      <c r="AU18" s="29"/>
    </row>
    <row r="19" spans="1:47" s="28" customFormat="1" ht="13.9" customHeight="1" thickBot="1" x14ac:dyDescent="0.3">
      <c r="A19" s="46" t="s">
        <v>50</v>
      </c>
      <c r="B19" s="47"/>
      <c r="C19" s="70">
        <v>7</v>
      </c>
      <c r="D19" s="24"/>
      <c r="E19" s="48" t="s">
        <v>36</v>
      </c>
      <c r="F19" s="85"/>
      <c r="G19" s="85"/>
      <c r="H19" s="133"/>
      <c r="I19" s="136"/>
      <c r="J19" s="136"/>
      <c r="K19" s="189"/>
      <c r="L19" s="190"/>
      <c r="M19"/>
      <c r="N19"/>
      <c r="O19"/>
      <c r="P19" s="8"/>
      <c r="Q19" s="69" t="s">
        <v>1</v>
      </c>
      <c r="R19"/>
      <c r="S19"/>
      <c r="T19"/>
      <c r="U19"/>
      <c r="V19"/>
      <c r="W19"/>
      <c r="Y19" s="28" t="s">
        <v>27</v>
      </c>
      <c r="AF19" s="34"/>
      <c r="AG19" s="34"/>
      <c r="AH19" s="34"/>
      <c r="AI19" s="34"/>
      <c r="AJ19" s="34"/>
      <c r="AK19" s="34"/>
      <c r="AL19" s="34"/>
      <c r="AM19" s="34"/>
      <c r="AN19" s="34"/>
      <c r="AO19" s="34"/>
      <c r="AP19" s="24"/>
      <c r="AQ19" s="34"/>
      <c r="AR19" s="29"/>
      <c r="AS19" s="29"/>
      <c r="AT19" s="29"/>
      <c r="AU19" s="29"/>
    </row>
    <row r="20" spans="1:47" s="28" customFormat="1" ht="14.45" customHeight="1" thickBot="1" x14ac:dyDescent="0.3">
      <c r="A20" s="49" t="s">
        <v>51</v>
      </c>
      <c r="B20" s="50"/>
      <c r="C20" s="60">
        <v>4</v>
      </c>
      <c r="D20" s="24"/>
      <c r="E20" s="51" t="s">
        <v>26</v>
      </c>
      <c r="F20" s="86">
        <f>SUM(F12:F19)</f>
        <v>1</v>
      </c>
      <c r="G20" s="86">
        <f>SUM(G12:G19)</f>
        <v>0</v>
      </c>
      <c r="H20" s="86">
        <f t="shared" ref="H20" si="0">SUM(H12:H19)</f>
        <v>0</v>
      </c>
      <c r="I20" s="78">
        <f>SUM(I12:I19)</f>
        <v>1</v>
      </c>
      <c r="J20" s="78">
        <f>SUM(J12:J19)</f>
        <v>3</v>
      </c>
      <c r="K20" s="181">
        <f>SUM(K12:L19)</f>
        <v>670</v>
      </c>
      <c r="L20" s="182"/>
      <c r="M20" s="131">
        <f>I20+J20+K20</f>
        <v>674</v>
      </c>
      <c r="N20" s="84"/>
      <c r="O20" s="84"/>
      <c r="P20" s="66"/>
      <c r="Q20" s="69" t="s">
        <v>0</v>
      </c>
      <c r="R20"/>
      <c r="S20"/>
      <c r="T20"/>
      <c r="U20"/>
      <c r="V20"/>
      <c r="W20"/>
      <c r="AF20" s="52" t="s">
        <v>27</v>
      </c>
      <c r="AG20" s="52" t="s">
        <v>27</v>
      </c>
      <c r="AH20" s="52" t="s">
        <v>27</v>
      </c>
      <c r="AI20" s="52"/>
      <c r="AJ20" s="52" t="s">
        <v>27</v>
      </c>
      <c r="AK20" s="52" t="s">
        <v>27</v>
      </c>
      <c r="AL20" s="52" t="s">
        <v>27</v>
      </c>
      <c r="AM20" s="52" t="s">
        <v>27</v>
      </c>
      <c r="AN20" s="52" t="s">
        <v>27</v>
      </c>
      <c r="AO20" s="52" t="s">
        <v>27</v>
      </c>
      <c r="AP20" s="24"/>
      <c r="AQ20" s="52" t="s">
        <v>27</v>
      </c>
      <c r="AR20" s="29"/>
      <c r="AS20" s="29"/>
      <c r="AT20" s="29"/>
      <c r="AU20" s="29"/>
    </row>
    <row r="21" spans="1:47" ht="15" customHeight="1" thickBot="1" x14ac:dyDescent="0.3">
      <c r="A21" s="12"/>
      <c r="B21" s="12"/>
      <c r="C21" s="4"/>
      <c r="D21" s="4"/>
      <c r="E21" s="4"/>
      <c r="F21" s="4"/>
      <c r="G21" s="7"/>
      <c r="H21" s="4"/>
      <c r="I21" s="4"/>
      <c r="J21" s="4"/>
      <c r="K21" s="19"/>
      <c r="L21" s="4"/>
      <c r="M21" s="4"/>
      <c r="N21" s="4"/>
      <c r="W21" s="5"/>
      <c r="X21" s="4"/>
      <c r="Y21" s="4"/>
      <c r="Z21" s="4"/>
      <c r="AA21" s="5"/>
      <c r="AB21" s="4"/>
      <c r="AC21" s="4"/>
      <c r="AD21" s="4"/>
      <c r="AE21" s="5"/>
      <c r="AF21" s="4"/>
      <c r="AG21" s="4"/>
      <c r="AH21" s="4"/>
      <c r="AI21" s="5"/>
      <c r="AJ21" s="4"/>
      <c r="AK21" s="4"/>
      <c r="AL21" s="4"/>
      <c r="AM21" s="4"/>
      <c r="AN21" s="4"/>
    </row>
    <row r="22" spans="1:47" ht="16.5" customHeight="1" thickBot="1" x14ac:dyDescent="0.3">
      <c r="A22" s="160" t="s">
        <v>306</v>
      </c>
      <c r="B22" s="161"/>
      <c r="C22" s="161"/>
      <c r="D22" s="161"/>
      <c r="E22" s="161"/>
      <c r="F22" s="162"/>
      <c r="G22" s="3"/>
      <c r="H22" s="166" t="s">
        <v>14</v>
      </c>
      <c r="I22" s="167"/>
      <c r="J22" s="168"/>
      <c r="K22" s="93"/>
      <c r="L22" s="166" t="s">
        <v>13</v>
      </c>
      <c r="M22" s="167"/>
      <c r="N22" s="168"/>
      <c r="O22" s="94"/>
      <c r="P22" s="166" t="s">
        <v>12</v>
      </c>
      <c r="Q22" s="167"/>
      <c r="R22" s="168"/>
      <c r="S22" s="94"/>
      <c r="T22" s="166" t="s">
        <v>11</v>
      </c>
      <c r="U22" s="167"/>
      <c r="V22" s="168"/>
      <c r="W22" s="94"/>
      <c r="X22" s="166" t="s">
        <v>10</v>
      </c>
      <c r="Y22" s="167"/>
      <c r="Z22" s="168"/>
      <c r="AA22" s="94"/>
      <c r="AB22" s="166" t="s">
        <v>9</v>
      </c>
      <c r="AC22" s="167"/>
      <c r="AD22" s="168"/>
      <c r="AE22" s="94"/>
      <c r="AF22" s="166" t="s">
        <v>8</v>
      </c>
      <c r="AG22" s="167"/>
      <c r="AH22" s="168"/>
      <c r="AI22" s="18"/>
      <c r="AJ22" s="177" t="s">
        <v>291</v>
      </c>
      <c r="AK22" s="178"/>
      <c r="AL22" s="178"/>
      <c r="AM22" s="173" t="s">
        <v>52</v>
      </c>
      <c r="AN22" s="174"/>
    </row>
    <row r="23" spans="1:47" ht="30.75" customHeight="1" thickBot="1" x14ac:dyDescent="0.3">
      <c r="A23" s="163"/>
      <c r="B23" s="164"/>
      <c r="C23" s="164"/>
      <c r="D23" s="164"/>
      <c r="E23" s="164"/>
      <c r="F23" s="165"/>
      <c r="G23" s="3"/>
      <c r="H23" s="166" t="s">
        <v>62</v>
      </c>
      <c r="I23" s="167"/>
      <c r="J23" s="168"/>
      <c r="K23" s="93"/>
      <c r="L23" s="166" t="s">
        <v>63</v>
      </c>
      <c r="M23" s="167"/>
      <c r="N23" s="168"/>
      <c r="O23" s="94"/>
      <c r="P23" s="166" t="s">
        <v>64</v>
      </c>
      <c r="Q23" s="167"/>
      <c r="R23" s="168"/>
      <c r="S23" s="94"/>
      <c r="T23" s="166" t="s">
        <v>65</v>
      </c>
      <c r="U23" s="167"/>
      <c r="V23" s="168"/>
      <c r="W23" s="94"/>
      <c r="X23" s="166" t="s">
        <v>66</v>
      </c>
      <c r="Y23" s="167"/>
      <c r="Z23" s="168"/>
      <c r="AA23" s="94"/>
      <c r="AB23" s="166" t="s">
        <v>67</v>
      </c>
      <c r="AC23" s="167"/>
      <c r="AD23" s="168"/>
      <c r="AE23" s="94"/>
      <c r="AF23" s="166" t="s">
        <v>68</v>
      </c>
      <c r="AG23" s="167"/>
      <c r="AH23" s="168"/>
      <c r="AI23" s="18"/>
      <c r="AJ23" s="179"/>
      <c r="AK23" s="180"/>
      <c r="AL23" s="180"/>
      <c r="AM23" s="175"/>
      <c r="AN23" s="176"/>
    </row>
    <row r="24" spans="1:47" ht="99" customHeight="1" thickBot="1" x14ac:dyDescent="0.3">
      <c r="A24" s="76" t="s">
        <v>7</v>
      </c>
      <c r="B24" s="76" t="s">
        <v>304</v>
      </c>
      <c r="C24" s="77" t="s">
        <v>6</v>
      </c>
      <c r="D24" s="71" t="s">
        <v>5</v>
      </c>
      <c r="E24" s="71" t="s">
        <v>49</v>
      </c>
      <c r="F24" s="72" t="s">
        <v>4</v>
      </c>
      <c r="G24" s="73"/>
      <c r="H24" s="75" t="s">
        <v>3</v>
      </c>
      <c r="I24" s="99" t="s">
        <v>58</v>
      </c>
      <c r="J24" s="100" t="s">
        <v>46</v>
      </c>
      <c r="K24" s="74"/>
      <c r="L24" s="101" t="s">
        <v>3</v>
      </c>
      <c r="M24" s="99" t="s">
        <v>58</v>
      </c>
      <c r="N24" s="100" t="s">
        <v>46</v>
      </c>
      <c r="O24" s="73"/>
      <c r="P24" s="101" t="s">
        <v>3</v>
      </c>
      <c r="Q24" s="99" t="s">
        <v>58</v>
      </c>
      <c r="R24" s="100" t="s">
        <v>46</v>
      </c>
      <c r="S24" s="73"/>
      <c r="T24" s="101" t="s">
        <v>3</v>
      </c>
      <c r="U24" s="99" t="s">
        <v>58</v>
      </c>
      <c r="V24" s="100" t="s">
        <v>46</v>
      </c>
      <c r="W24" s="73"/>
      <c r="X24" s="101" t="s">
        <v>3</v>
      </c>
      <c r="Y24" s="99" t="s">
        <v>58</v>
      </c>
      <c r="Z24" s="100" t="s">
        <v>46</v>
      </c>
      <c r="AA24" s="73"/>
      <c r="AB24" s="101" t="s">
        <v>3</v>
      </c>
      <c r="AC24" s="99" t="s">
        <v>58</v>
      </c>
      <c r="AD24" s="100" t="s">
        <v>46</v>
      </c>
      <c r="AE24" s="73"/>
      <c r="AF24" s="101" t="s">
        <v>3</v>
      </c>
      <c r="AG24" s="99" t="s">
        <v>58</v>
      </c>
      <c r="AH24" s="72" t="s">
        <v>46</v>
      </c>
      <c r="AI24" s="17"/>
      <c r="AJ24" s="154" t="s">
        <v>60</v>
      </c>
      <c r="AK24" s="155" t="s">
        <v>301</v>
      </c>
      <c r="AL24" s="156" t="s">
        <v>290</v>
      </c>
      <c r="AM24" s="157" t="s">
        <v>45</v>
      </c>
      <c r="AN24" s="158" t="s">
        <v>61</v>
      </c>
      <c r="AO24" t="s">
        <v>27</v>
      </c>
    </row>
    <row r="25" spans="1:47" x14ac:dyDescent="0.25">
      <c r="A25" s="124" t="s">
        <v>69</v>
      </c>
      <c r="B25" s="62" t="s">
        <v>70</v>
      </c>
      <c r="C25" s="127">
        <v>793</v>
      </c>
      <c r="D25" s="121">
        <v>24</v>
      </c>
      <c r="E25" s="121">
        <v>24</v>
      </c>
      <c r="F25" s="79"/>
      <c r="G25" s="2"/>
      <c r="H25" s="61" t="s">
        <v>146</v>
      </c>
      <c r="I25" s="113">
        <v>56</v>
      </c>
      <c r="J25" s="119">
        <f t="shared" ref="J25:J62" si="1">IF(H25="Prep",0, IF($D$25&lt;$E$25,I25/$D25,I25/$E25))</f>
        <v>2.3333333333333335</v>
      </c>
      <c r="K25" s="15"/>
      <c r="L25" s="61" t="s">
        <v>177</v>
      </c>
      <c r="M25" s="113">
        <v>20</v>
      </c>
      <c r="N25" s="114">
        <f t="shared" ref="N25:N62" si="2">IF(L25="Prep",0, IF($D$25&lt;$E$25,M25/$D25,M25/$E25))</f>
        <v>0.83333333333333337</v>
      </c>
      <c r="O25" s="2"/>
      <c r="P25" s="61" t="s">
        <v>202</v>
      </c>
      <c r="Q25" s="113">
        <v>24</v>
      </c>
      <c r="R25" s="114">
        <f t="shared" ref="R25:R62" si="3">IF(P25="Prep",0, IF($D$25&lt;$E$25,Q25/$D25,Q25/$E25))</f>
        <v>1</v>
      </c>
      <c r="S25" s="2"/>
      <c r="T25" s="61" t="s">
        <v>220</v>
      </c>
      <c r="U25" s="113">
        <v>17</v>
      </c>
      <c r="V25" s="114">
        <f t="shared" ref="V25:V62" si="4">IF(T25="Prep",0, IF($D$25&lt;$E$25,U25/$D25,U25/$E25))</f>
        <v>0.70833333333333337</v>
      </c>
      <c r="W25" s="2"/>
      <c r="X25" s="61" t="s">
        <v>2</v>
      </c>
      <c r="Y25" s="113"/>
      <c r="Z25" s="114">
        <f t="shared" ref="Z25:Z62" si="5">IF(X25="Prep",0, IF($D$25&lt;$E$25,Y25/$D25,Y25/$E25))</f>
        <v>0</v>
      </c>
      <c r="AA25" s="2"/>
      <c r="AB25" s="61" t="s">
        <v>262</v>
      </c>
      <c r="AC25" s="113">
        <v>29</v>
      </c>
      <c r="AD25" s="114">
        <f t="shared" ref="AD25:AD62" si="6">IF(AB25="Prep",0, IF($D$25&lt;$E$25,AC25/$D25,AC25/$E25))</f>
        <v>1.2083333333333333</v>
      </c>
      <c r="AE25" s="2"/>
      <c r="AF25" s="61" t="s">
        <v>202</v>
      </c>
      <c r="AG25" s="113">
        <v>25</v>
      </c>
      <c r="AH25" s="114">
        <f t="shared" ref="AH25:AH62" si="7">IF(AF25="Prep",0, IF($D$25&lt;$E$25,AG25/$D25,AG25/$E25))</f>
        <v>1.0416666666666667</v>
      </c>
      <c r="AI25" s="2"/>
      <c r="AJ25" s="150">
        <f t="shared" ref="AJ25:AJ63" si="8">I25+M25+Q25+U25+Y25+AC25+AG25</f>
        <v>171</v>
      </c>
      <c r="AK25" s="151">
        <f t="shared" ref="AK25:AK63" si="9">IF(D25&lt;E25,$C$19*D25,$C$19*E25)</f>
        <v>168</v>
      </c>
      <c r="AL25" s="152">
        <f t="shared" ref="AL25:AL63" si="10">AJ25/AK25</f>
        <v>1.0178571428571428</v>
      </c>
      <c r="AM25" s="153">
        <f t="shared" ref="AM25:AM63" si="11">COUNTA(AG25,AC25,Y25,U25,Q25,M25,I25)</f>
        <v>6</v>
      </c>
      <c r="AN25" s="114">
        <f t="shared" ref="AN25:AN62" si="12">AM25/$C$19</f>
        <v>0.8571428571428571</v>
      </c>
    </row>
    <row r="26" spans="1:47" x14ac:dyDescent="0.25">
      <c r="A26" s="125" t="s">
        <v>71</v>
      </c>
      <c r="B26" s="81" t="s">
        <v>72</v>
      </c>
      <c r="C26" s="128">
        <v>771</v>
      </c>
      <c r="D26" s="122">
        <v>24</v>
      </c>
      <c r="E26" s="122">
        <v>24</v>
      </c>
      <c r="F26" s="82"/>
      <c r="G26" s="2"/>
      <c r="H26" s="80" t="s">
        <v>147</v>
      </c>
      <c r="I26" s="115">
        <v>14</v>
      </c>
      <c r="J26" s="119">
        <f t="shared" si="1"/>
        <v>0.58333333333333337</v>
      </c>
      <c r="K26" s="15"/>
      <c r="L26" s="80" t="s">
        <v>178</v>
      </c>
      <c r="M26" s="115">
        <v>16</v>
      </c>
      <c r="N26" s="114">
        <f t="shared" si="2"/>
        <v>0.66666666666666663</v>
      </c>
      <c r="O26" s="2"/>
      <c r="P26" s="80" t="s">
        <v>147</v>
      </c>
      <c r="Q26" s="115">
        <v>17</v>
      </c>
      <c r="R26" s="114">
        <f t="shared" si="3"/>
        <v>0.70833333333333337</v>
      </c>
      <c r="S26" s="2"/>
      <c r="T26" s="80" t="s">
        <v>221</v>
      </c>
      <c r="U26" s="115">
        <v>18</v>
      </c>
      <c r="V26" s="114">
        <f t="shared" si="4"/>
        <v>0.75</v>
      </c>
      <c r="W26" s="2"/>
      <c r="X26" s="80" t="s">
        <v>221</v>
      </c>
      <c r="Y26" s="115">
        <v>19</v>
      </c>
      <c r="Z26" s="114">
        <f t="shared" si="5"/>
        <v>0.79166666666666663</v>
      </c>
      <c r="AA26" s="2"/>
      <c r="AB26" s="80" t="s">
        <v>221</v>
      </c>
      <c r="AC26" s="115">
        <v>16</v>
      </c>
      <c r="AD26" s="114">
        <f t="shared" si="6"/>
        <v>0.66666666666666663</v>
      </c>
      <c r="AE26" s="2"/>
      <c r="AF26" s="80" t="s">
        <v>276</v>
      </c>
      <c r="AG26" s="115">
        <v>10</v>
      </c>
      <c r="AH26" s="114">
        <f t="shared" si="7"/>
        <v>0.41666666666666669</v>
      </c>
      <c r="AI26" s="2"/>
      <c r="AJ26" s="107">
        <f t="shared" si="8"/>
        <v>110</v>
      </c>
      <c r="AK26" s="108">
        <f t="shared" si="9"/>
        <v>168</v>
      </c>
      <c r="AL26" s="145">
        <f t="shared" si="10"/>
        <v>0.65476190476190477</v>
      </c>
      <c r="AM26" s="147">
        <f t="shared" si="11"/>
        <v>7</v>
      </c>
      <c r="AN26" s="138">
        <f t="shared" si="12"/>
        <v>1</v>
      </c>
    </row>
    <row r="27" spans="1:47" x14ac:dyDescent="0.25">
      <c r="A27" s="125" t="s">
        <v>73</v>
      </c>
      <c r="B27" s="81" t="s">
        <v>74</v>
      </c>
      <c r="C27" s="128">
        <v>598</v>
      </c>
      <c r="D27" s="122">
        <v>24</v>
      </c>
      <c r="E27" s="122">
        <v>24</v>
      </c>
      <c r="F27" s="82"/>
      <c r="G27" s="2"/>
      <c r="H27" s="80" t="s">
        <v>148</v>
      </c>
      <c r="I27" s="115">
        <v>34</v>
      </c>
      <c r="J27" s="119">
        <f t="shared" si="1"/>
        <v>1.4166666666666667</v>
      </c>
      <c r="K27" s="15"/>
      <c r="L27" s="80" t="s">
        <v>2</v>
      </c>
      <c r="M27" s="115"/>
      <c r="N27" s="114">
        <f t="shared" si="2"/>
        <v>0</v>
      </c>
      <c r="O27" s="2"/>
      <c r="P27" s="80" t="s">
        <v>154</v>
      </c>
      <c r="Q27" s="115">
        <v>17</v>
      </c>
      <c r="R27" s="114">
        <f t="shared" si="3"/>
        <v>0.70833333333333337</v>
      </c>
      <c r="S27" s="2"/>
      <c r="T27" s="80" t="s">
        <v>222</v>
      </c>
      <c r="U27" s="115">
        <v>23</v>
      </c>
      <c r="V27" s="114">
        <f t="shared" si="4"/>
        <v>0.95833333333333337</v>
      </c>
      <c r="W27" s="2"/>
      <c r="X27" s="80" t="s">
        <v>222</v>
      </c>
      <c r="Y27" s="115">
        <v>23</v>
      </c>
      <c r="Z27" s="114">
        <f t="shared" si="5"/>
        <v>0.95833333333333337</v>
      </c>
      <c r="AA27" s="2"/>
      <c r="AB27" s="80" t="s">
        <v>222</v>
      </c>
      <c r="AC27" s="115">
        <v>12</v>
      </c>
      <c r="AD27" s="114">
        <f t="shared" si="6"/>
        <v>0.5</v>
      </c>
      <c r="AE27" s="2"/>
      <c r="AF27" s="80" t="s">
        <v>148</v>
      </c>
      <c r="AG27" s="115">
        <v>27</v>
      </c>
      <c r="AH27" s="114">
        <f t="shared" si="7"/>
        <v>1.125</v>
      </c>
      <c r="AI27" s="2"/>
      <c r="AJ27" s="107">
        <f t="shared" si="8"/>
        <v>136</v>
      </c>
      <c r="AK27" s="108">
        <f t="shared" si="9"/>
        <v>168</v>
      </c>
      <c r="AL27" s="145">
        <f t="shared" si="10"/>
        <v>0.80952380952380953</v>
      </c>
      <c r="AM27" s="147">
        <f t="shared" si="11"/>
        <v>6</v>
      </c>
      <c r="AN27" s="138">
        <f t="shared" si="12"/>
        <v>0.8571428571428571</v>
      </c>
    </row>
    <row r="28" spans="1:47" x14ac:dyDescent="0.25">
      <c r="A28" s="125" t="s">
        <v>75</v>
      </c>
      <c r="B28" s="81" t="s">
        <v>76</v>
      </c>
      <c r="C28" s="128">
        <v>722</v>
      </c>
      <c r="D28" s="122">
        <v>24</v>
      </c>
      <c r="E28" s="122">
        <v>24</v>
      </c>
      <c r="F28" s="82"/>
      <c r="G28" s="2"/>
      <c r="H28" s="80" t="s">
        <v>149</v>
      </c>
      <c r="I28" s="115">
        <v>8</v>
      </c>
      <c r="J28" s="119">
        <f t="shared" si="1"/>
        <v>0.33333333333333331</v>
      </c>
      <c r="K28" s="15"/>
      <c r="L28" s="80" t="s">
        <v>147</v>
      </c>
      <c r="M28" s="115">
        <v>13</v>
      </c>
      <c r="N28" s="114">
        <f t="shared" si="2"/>
        <v>0.54166666666666663</v>
      </c>
      <c r="O28" s="2"/>
      <c r="P28" s="80" t="s">
        <v>203</v>
      </c>
      <c r="Q28" s="115">
        <v>18</v>
      </c>
      <c r="R28" s="114">
        <f t="shared" si="3"/>
        <v>0.75</v>
      </c>
      <c r="S28" s="2"/>
      <c r="T28" s="80" t="s">
        <v>223</v>
      </c>
      <c r="U28" s="115">
        <v>6</v>
      </c>
      <c r="V28" s="114">
        <f t="shared" si="4"/>
        <v>0.25</v>
      </c>
      <c r="W28" s="2"/>
      <c r="X28" s="80" t="s">
        <v>2</v>
      </c>
      <c r="Y28" s="115"/>
      <c r="Z28" s="114">
        <f t="shared" si="5"/>
        <v>0</v>
      </c>
      <c r="AA28" s="2"/>
      <c r="AB28" s="80" t="s">
        <v>263</v>
      </c>
      <c r="AC28" s="115">
        <v>19</v>
      </c>
      <c r="AD28" s="114">
        <f t="shared" si="6"/>
        <v>0.79166666666666663</v>
      </c>
      <c r="AE28" s="2"/>
      <c r="AF28" s="80" t="s">
        <v>277</v>
      </c>
      <c r="AG28" s="115">
        <v>7</v>
      </c>
      <c r="AH28" s="114">
        <f t="shared" si="7"/>
        <v>0.29166666666666669</v>
      </c>
      <c r="AI28" s="2"/>
      <c r="AJ28" s="107">
        <f t="shared" si="8"/>
        <v>71</v>
      </c>
      <c r="AK28" s="108">
        <f t="shared" si="9"/>
        <v>168</v>
      </c>
      <c r="AL28" s="145">
        <f t="shared" si="10"/>
        <v>0.42261904761904762</v>
      </c>
      <c r="AM28" s="147">
        <f t="shared" si="11"/>
        <v>6</v>
      </c>
      <c r="AN28" s="138">
        <f t="shared" si="12"/>
        <v>0.8571428571428571</v>
      </c>
    </row>
    <row r="29" spans="1:47" x14ac:dyDescent="0.25">
      <c r="A29" s="125" t="s">
        <v>77</v>
      </c>
      <c r="B29" s="81" t="s">
        <v>78</v>
      </c>
      <c r="C29" s="128">
        <v>743</v>
      </c>
      <c r="D29" s="122">
        <v>24</v>
      </c>
      <c r="E29" s="122">
        <v>24</v>
      </c>
      <c r="F29" s="82"/>
      <c r="G29" s="2"/>
      <c r="H29" s="80" t="s">
        <v>150</v>
      </c>
      <c r="I29" s="115">
        <v>12</v>
      </c>
      <c r="J29" s="119">
        <f t="shared" si="1"/>
        <v>0.5</v>
      </c>
      <c r="K29" s="15"/>
      <c r="L29" s="80" t="s">
        <v>2</v>
      </c>
      <c r="M29" s="115">
        <v>0</v>
      </c>
      <c r="N29" s="114">
        <f t="shared" si="2"/>
        <v>0</v>
      </c>
      <c r="O29" s="2"/>
      <c r="P29" s="80" t="s">
        <v>204</v>
      </c>
      <c r="Q29" s="115">
        <v>34</v>
      </c>
      <c r="R29" s="114">
        <f t="shared" si="3"/>
        <v>1.4166666666666667</v>
      </c>
      <c r="S29" s="2"/>
      <c r="T29" s="80" t="s">
        <v>1</v>
      </c>
      <c r="U29" s="115"/>
      <c r="V29" s="114">
        <f t="shared" si="4"/>
        <v>0</v>
      </c>
      <c r="W29" s="2"/>
      <c r="X29" s="80" t="s">
        <v>244</v>
      </c>
      <c r="Y29" s="115">
        <v>27</v>
      </c>
      <c r="Z29" s="114">
        <f t="shared" si="5"/>
        <v>1.125</v>
      </c>
      <c r="AA29" s="2"/>
      <c r="AB29" s="80" t="s">
        <v>244</v>
      </c>
      <c r="AC29" s="115">
        <v>34</v>
      </c>
      <c r="AD29" s="114">
        <f t="shared" si="6"/>
        <v>1.4166666666666667</v>
      </c>
      <c r="AE29" s="2"/>
      <c r="AF29" s="80" t="s">
        <v>150</v>
      </c>
      <c r="AG29" s="115">
        <v>23</v>
      </c>
      <c r="AH29" s="114">
        <f t="shared" si="7"/>
        <v>0.95833333333333337</v>
      </c>
      <c r="AI29" s="2"/>
      <c r="AJ29" s="107">
        <f t="shared" si="8"/>
        <v>130</v>
      </c>
      <c r="AK29" s="108">
        <f t="shared" si="9"/>
        <v>168</v>
      </c>
      <c r="AL29" s="145">
        <f t="shared" si="10"/>
        <v>0.77380952380952384</v>
      </c>
      <c r="AM29" s="147">
        <f t="shared" si="11"/>
        <v>6</v>
      </c>
      <c r="AN29" s="138">
        <f t="shared" si="12"/>
        <v>0.8571428571428571</v>
      </c>
    </row>
    <row r="30" spans="1:47" x14ac:dyDescent="0.25">
      <c r="A30" s="125" t="s">
        <v>79</v>
      </c>
      <c r="B30" s="81" t="s">
        <v>80</v>
      </c>
      <c r="C30" s="128">
        <v>1281</v>
      </c>
      <c r="D30" s="122">
        <v>24</v>
      </c>
      <c r="E30" s="122">
        <v>24</v>
      </c>
      <c r="F30" s="82"/>
      <c r="G30" s="2"/>
      <c r="H30" s="80" t="s">
        <v>151</v>
      </c>
      <c r="I30" s="115">
        <v>23</v>
      </c>
      <c r="J30" s="119">
        <f t="shared" si="1"/>
        <v>0.95833333333333337</v>
      </c>
      <c r="K30" s="15"/>
      <c r="L30" s="80" t="s">
        <v>179</v>
      </c>
      <c r="M30" s="115">
        <v>30</v>
      </c>
      <c r="N30" s="114">
        <f t="shared" si="2"/>
        <v>1.25</v>
      </c>
      <c r="O30" s="2"/>
      <c r="P30" s="80" t="s">
        <v>205</v>
      </c>
      <c r="Q30" s="115">
        <v>26</v>
      </c>
      <c r="R30" s="114">
        <f t="shared" si="3"/>
        <v>1.0833333333333333</v>
      </c>
      <c r="S30" s="2"/>
      <c r="T30" s="80" t="s">
        <v>224</v>
      </c>
      <c r="U30" s="115">
        <v>27</v>
      </c>
      <c r="V30" s="114">
        <f t="shared" si="4"/>
        <v>1.125</v>
      </c>
      <c r="W30" s="2"/>
      <c r="X30" s="80" t="s">
        <v>224</v>
      </c>
      <c r="Y30" s="115">
        <v>34</v>
      </c>
      <c r="Z30" s="114">
        <f t="shared" si="5"/>
        <v>1.4166666666666667</v>
      </c>
      <c r="AA30" s="2"/>
      <c r="AB30" s="80" t="s">
        <v>2</v>
      </c>
      <c r="AC30" s="115"/>
      <c r="AD30" s="114">
        <f t="shared" si="6"/>
        <v>0</v>
      </c>
      <c r="AE30" s="2"/>
      <c r="AF30" s="80" t="s">
        <v>151</v>
      </c>
      <c r="AG30" s="115">
        <v>12</v>
      </c>
      <c r="AH30" s="114">
        <f t="shared" si="7"/>
        <v>0.5</v>
      </c>
      <c r="AI30" s="2"/>
      <c r="AJ30" s="107">
        <f t="shared" si="8"/>
        <v>152</v>
      </c>
      <c r="AK30" s="108">
        <f t="shared" si="9"/>
        <v>168</v>
      </c>
      <c r="AL30" s="145">
        <f t="shared" si="10"/>
        <v>0.90476190476190477</v>
      </c>
      <c r="AM30" s="147">
        <f t="shared" si="11"/>
        <v>6</v>
      </c>
      <c r="AN30" s="138">
        <f t="shared" si="12"/>
        <v>0.8571428571428571</v>
      </c>
    </row>
    <row r="31" spans="1:47" x14ac:dyDescent="0.25">
      <c r="A31" s="125" t="s">
        <v>81</v>
      </c>
      <c r="B31" s="81" t="s">
        <v>82</v>
      </c>
      <c r="C31" s="128">
        <v>1165</v>
      </c>
      <c r="D31" s="122">
        <v>24</v>
      </c>
      <c r="E31" s="122">
        <v>24</v>
      </c>
      <c r="F31" s="82"/>
      <c r="G31" s="2"/>
      <c r="H31" s="80" t="s">
        <v>2</v>
      </c>
      <c r="I31" s="115"/>
      <c r="J31" s="119">
        <f t="shared" si="1"/>
        <v>0</v>
      </c>
      <c r="K31" s="15"/>
      <c r="L31" s="80" t="s">
        <v>1</v>
      </c>
      <c r="M31" s="115"/>
      <c r="N31" s="114">
        <f t="shared" si="2"/>
        <v>0</v>
      </c>
      <c r="O31" s="2"/>
      <c r="P31" s="80" t="s">
        <v>82</v>
      </c>
      <c r="Q31" s="115">
        <v>13</v>
      </c>
      <c r="R31" s="114">
        <f t="shared" si="3"/>
        <v>0.54166666666666663</v>
      </c>
      <c r="S31" s="2"/>
      <c r="T31" s="80" t="s">
        <v>82</v>
      </c>
      <c r="U31" s="115">
        <v>12</v>
      </c>
      <c r="V31" s="114">
        <f t="shared" si="4"/>
        <v>0.5</v>
      </c>
      <c r="W31" s="2"/>
      <c r="X31" s="80" t="s">
        <v>82</v>
      </c>
      <c r="Y31" s="115">
        <v>16</v>
      </c>
      <c r="Z31" s="114">
        <f t="shared" si="5"/>
        <v>0.66666666666666663</v>
      </c>
      <c r="AA31" s="2"/>
      <c r="AB31" s="80" t="s">
        <v>245</v>
      </c>
      <c r="AC31" s="115">
        <v>27</v>
      </c>
      <c r="AD31" s="114">
        <f t="shared" si="6"/>
        <v>1.125</v>
      </c>
      <c r="AE31" s="2"/>
      <c r="AF31" s="80" t="s">
        <v>245</v>
      </c>
      <c r="AG31" s="115">
        <v>23</v>
      </c>
      <c r="AH31" s="114">
        <f t="shared" si="7"/>
        <v>0.95833333333333337</v>
      </c>
      <c r="AI31" s="2"/>
      <c r="AJ31" s="107">
        <f t="shared" si="8"/>
        <v>91</v>
      </c>
      <c r="AK31" s="108">
        <f t="shared" si="9"/>
        <v>168</v>
      </c>
      <c r="AL31" s="145">
        <f t="shared" si="10"/>
        <v>0.54166666666666663</v>
      </c>
      <c r="AM31" s="147">
        <f t="shared" si="11"/>
        <v>5</v>
      </c>
      <c r="AN31" s="138">
        <f t="shared" si="12"/>
        <v>0.7142857142857143</v>
      </c>
    </row>
    <row r="32" spans="1:47" x14ac:dyDescent="0.25">
      <c r="A32" s="125" t="s">
        <v>83</v>
      </c>
      <c r="B32" s="81" t="s">
        <v>84</v>
      </c>
      <c r="C32" s="128">
        <v>1399</v>
      </c>
      <c r="D32" s="122">
        <v>24</v>
      </c>
      <c r="E32" s="122">
        <v>24</v>
      </c>
      <c r="F32" s="82"/>
      <c r="G32" s="2"/>
      <c r="H32" s="80" t="s">
        <v>152</v>
      </c>
      <c r="I32" s="115">
        <v>29</v>
      </c>
      <c r="J32" s="119">
        <f t="shared" si="1"/>
        <v>1.2083333333333333</v>
      </c>
      <c r="K32" s="15"/>
      <c r="L32" s="80" t="s">
        <v>2</v>
      </c>
      <c r="M32" s="115"/>
      <c r="N32" s="114">
        <f t="shared" si="2"/>
        <v>0</v>
      </c>
      <c r="O32" s="2"/>
      <c r="P32" s="80" t="s">
        <v>206</v>
      </c>
      <c r="Q32" s="115">
        <v>18</v>
      </c>
      <c r="R32" s="114">
        <f t="shared" si="3"/>
        <v>0.75</v>
      </c>
      <c r="S32" s="2"/>
      <c r="T32" s="80" t="s">
        <v>225</v>
      </c>
      <c r="U32" s="115">
        <v>21</v>
      </c>
      <c r="V32" s="114">
        <f t="shared" si="4"/>
        <v>0.875</v>
      </c>
      <c r="W32" s="2"/>
      <c r="X32" s="80" t="s">
        <v>245</v>
      </c>
      <c r="Y32" s="115">
        <v>15</v>
      </c>
      <c r="Z32" s="114">
        <f t="shared" si="5"/>
        <v>0.625</v>
      </c>
      <c r="AA32" s="2"/>
      <c r="AB32" s="80" t="s">
        <v>152</v>
      </c>
      <c r="AC32" s="115">
        <v>27</v>
      </c>
      <c r="AD32" s="114">
        <f t="shared" si="6"/>
        <v>1.125</v>
      </c>
      <c r="AE32" s="2"/>
      <c r="AF32" s="80" t="s">
        <v>1</v>
      </c>
      <c r="AG32" s="115"/>
      <c r="AH32" s="114">
        <f t="shared" si="7"/>
        <v>0</v>
      </c>
      <c r="AI32" s="2"/>
      <c r="AJ32" s="107">
        <f t="shared" si="8"/>
        <v>110</v>
      </c>
      <c r="AK32" s="108">
        <f t="shared" si="9"/>
        <v>168</v>
      </c>
      <c r="AL32" s="145">
        <f t="shared" si="10"/>
        <v>0.65476190476190477</v>
      </c>
      <c r="AM32" s="147">
        <f t="shared" si="11"/>
        <v>5</v>
      </c>
      <c r="AN32" s="138">
        <f t="shared" si="12"/>
        <v>0.7142857142857143</v>
      </c>
    </row>
    <row r="33" spans="1:40" x14ac:dyDescent="0.25">
      <c r="A33" s="125" t="s">
        <v>85</v>
      </c>
      <c r="B33" s="81" t="s">
        <v>86</v>
      </c>
      <c r="C33" s="128">
        <v>1282</v>
      </c>
      <c r="D33" s="122">
        <v>24</v>
      </c>
      <c r="E33" s="122">
        <v>24</v>
      </c>
      <c r="F33" s="82"/>
      <c r="G33" s="2"/>
      <c r="H33" s="80" t="s">
        <v>2</v>
      </c>
      <c r="I33" s="115"/>
      <c r="J33" s="119">
        <f t="shared" si="1"/>
        <v>0</v>
      </c>
      <c r="K33" s="15"/>
      <c r="L33" s="80" t="s">
        <v>180</v>
      </c>
      <c r="M33" s="115">
        <v>7</v>
      </c>
      <c r="N33" s="114">
        <f t="shared" si="2"/>
        <v>0.29166666666666669</v>
      </c>
      <c r="O33" s="2"/>
      <c r="P33" s="80" t="s">
        <v>1</v>
      </c>
      <c r="Q33" s="115"/>
      <c r="R33" s="114">
        <f t="shared" si="3"/>
        <v>0</v>
      </c>
      <c r="S33" s="2"/>
      <c r="T33" s="80" t="s">
        <v>226</v>
      </c>
      <c r="U33" s="115">
        <v>11</v>
      </c>
      <c r="V33" s="114">
        <f t="shared" si="4"/>
        <v>0.45833333333333331</v>
      </c>
      <c r="W33" s="2"/>
      <c r="X33" s="80" t="s">
        <v>180</v>
      </c>
      <c r="Y33" s="115">
        <v>9</v>
      </c>
      <c r="Z33" s="114">
        <f t="shared" si="5"/>
        <v>0.375</v>
      </c>
      <c r="AA33" s="2"/>
      <c r="AB33" s="80" t="s">
        <v>264</v>
      </c>
      <c r="AC33" s="115">
        <v>10</v>
      </c>
      <c r="AD33" s="114">
        <f t="shared" si="6"/>
        <v>0.41666666666666669</v>
      </c>
      <c r="AE33" s="2"/>
      <c r="AF33" s="80" t="s">
        <v>180</v>
      </c>
      <c r="AG33" s="115">
        <v>18</v>
      </c>
      <c r="AH33" s="114">
        <f t="shared" si="7"/>
        <v>0.75</v>
      </c>
      <c r="AI33" s="2"/>
      <c r="AJ33" s="107">
        <f t="shared" si="8"/>
        <v>55</v>
      </c>
      <c r="AK33" s="108">
        <f t="shared" si="9"/>
        <v>168</v>
      </c>
      <c r="AL33" s="145">
        <f t="shared" si="10"/>
        <v>0.32738095238095238</v>
      </c>
      <c r="AM33" s="147">
        <f t="shared" si="11"/>
        <v>5</v>
      </c>
      <c r="AN33" s="138">
        <f t="shared" si="12"/>
        <v>0.7142857142857143</v>
      </c>
    </row>
    <row r="34" spans="1:40" x14ac:dyDescent="0.25">
      <c r="A34" s="125" t="s">
        <v>87</v>
      </c>
      <c r="B34" s="81" t="s">
        <v>88</v>
      </c>
      <c r="C34" s="128">
        <v>726</v>
      </c>
      <c r="D34" s="122">
        <v>24</v>
      </c>
      <c r="E34" s="122">
        <v>24</v>
      </c>
      <c r="F34" s="82"/>
      <c r="G34" s="2"/>
      <c r="H34" s="80" t="s">
        <v>2</v>
      </c>
      <c r="I34" s="115"/>
      <c r="J34" s="119">
        <f t="shared" si="1"/>
        <v>0</v>
      </c>
      <c r="K34" s="15"/>
      <c r="L34" s="80" t="s">
        <v>181</v>
      </c>
      <c r="M34" s="115">
        <v>19</v>
      </c>
      <c r="N34" s="114">
        <f t="shared" si="2"/>
        <v>0.79166666666666663</v>
      </c>
      <c r="O34" s="2"/>
      <c r="P34" s="80" t="s">
        <v>181</v>
      </c>
      <c r="Q34" s="115">
        <v>20</v>
      </c>
      <c r="R34" s="114">
        <f t="shared" si="3"/>
        <v>0.83333333333333337</v>
      </c>
      <c r="S34" s="2"/>
      <c r="T34" s="80" t="s">
        <v>227</v>
      </c>
      <c r="U34" s="115">
        <v>20</v>
      </c>
      <c r="V34" s="114">
        <f t="shared" si="4"/>
        <v>0.83333333333333337</v>
      </c>
      <c r="W34" s="2"/>
      <c r="X34" s="80" t="s">
        <v>246</v>
      </c>
      <c r="Y34" s="115">
        <v>34</v>
      </c>
      <c r="Z34" s="114">
        <f t="shared" si="5"/>
        <v>1.4166666666666667</v>
      </c>
      <c r="AA34" s="2"/>
      <c r="AB34" s="80" t="s">
        <v>265</v>
      </c>
      <c r="AC34" s="115">
        <v>25</v>
      </c>
      <c r="AD34" s="114">
        <f t="shared" si="6"/>
        <v>1.0416666666666667</v>
      </c>
      <c r="AE34" s="2"/>
      <c r="AF34" s="80" t="s">
        <v>181</v>
      </c>
      <c r="AG34" s="115">
        <v>23</v>
      </c>
      <c r="AH34" s="114">
        <f t="shared" si="7"/>
        <v>0.95833333333333337</v>
      </c>
      <c r="AI34" s="2"/>
      <c r="AJ34" s="107">
        <f t="shared" si="8"/>
        <v>141</v>
      </c>
      <c r="AK34" s="108">
        <f t="shared" si="9"/>
        <v>168</v>
      </c>
      <c r="AL34" s="145">
        <f t="shared" si="10"/>
        <v>0.8392857142857143</v>
      </c>
      <c r="AM34" s="147">
        <f t="shared" si="11"/>
        <v>6</v>
      </c>
      <c r="AN34" s="138">
        <f t="shared" si="12"/>
        <v>0.8571428571428571</v>
      </c>
    </row>
    <row r="35" spans="1:40" x14ac:dyDescent="0.25">
      <c r="A35" s="125" t="s">
        <v>89</v>
      </c>
      <c r="B35" s="81" t="s">
        <v>90</v>
      </c>
      <c r="C35" s="128">
        <v>720</v>
      </c>
      <c r="D35" s="122">
        <v>24</v>
      </c>
      <c r="E35" s="122">
        <v>24</v>
      </c>
      <c r="F35" s="82"/>
      <c r="G35" s="2"/>
      <c r="H35" s="80" t="s">
        <v>153</v>
      </c>
      <c r="I35" s="115">
        <v>12</v>
      </c>
      <c r="J35" s="119">
        <f t="shared" si="1"/>
        <v>0.5</v>
      </c>
      <c r="K35" s="15"/>
      <c r="L35" s="80" t="s">
        <v>182</v>
      </c>
      <c r="M35" s="115">
        <v>20</v>
      </c>
      <c r="N35" s="114">
        <f t="shared" si="2"/>
        <v>0.83333333333333337</v>
      </c>
      <c r="O35" s="2"/>
      <c r="P35" s="80" t="s">
        <v>182</v>
      </c>
      <c r="Q35" s="115">
        <v>20</v>
      </c>
      <c r="R35" s="114">
        <f t="shared" si="3"/>
        <v>0.83333333333333337</v>
      </c>
      <c r="S35" s="2"/>
      <c r="T35" s="80" t="s">
        <v>182</v>
      </c>
      <c r="U35" s="115">
        <v>19</v>
      </c>
      <c r="V35" s="114">
        <f t="shared" si="4"/>
        <v>0.79166666666666663</v>
      </c>
      <c r="W35" s="2"/>
      <c r="X35" s="80" t="s">
        <v>247</v>
      </c>
      <c r="Y35" s="115">
        <v>23</v>
      </c>
      <c r="Z35" s="114">
        <f t="shared" si="5"/>
        <v>0.95833333333333337</v>
      </c>
      <c r="AA35" s="2"/>
      <c r="AB35" s="80" t="s">
        <v>2</v>
      </c>
      <c r="AC35" s="115"/>
      <c r="AD35" s="114">
        <f t="shared" si="6"/>
        <v>0</v>
      </c>
      <c r="AE35" s="2"/>
      <c r="AF35" s="80" t="s">
        <v>247</v>
      </c>
      <c r="AG35" s="115">
        <v>34</v>
      </c>
      <c r="AH35" s="114">
        <f t="shared" si="7"/>
        <v>1.4166666666666667</v>
      </c>
      <c r="AI35" s="2"/>
      <c r="AJ35" s="107">
        <f t="shared" si="8"/>
        <v>128</v>
      </c>
      <c r="AK35" s="108">
        <f t="shared" si="9"/>
        <v>168</v>
      </c>
      <c r="AL35" s="145">
        <f t="shared" si="10"/>
        <v>0.76190476190476186</v>
      </c>
      <c r="AM35" s="147">
        <f t="shared" si="11"/>
        <v>6</v>
      </c>
      <c r="AN35" s="138">
        <f t="shared" si="12"/>
        <v>0.8571428571428571</v>
      </c>
    </row>
    <row r="36" spans="1:40" x14ac:dyDescent="0.25">
      <c r="A36" s="125" t="s">
        <v>91</v>
      </c>
      <c r="B36" s="81" t="s">
        <v>92</v>
      </c>
      <c r="C36" s="128">
        <v>596</v>
      </c>
      <c r="D36" s="122">
        <v>24</v>
      </c>
      <c r="E36" s="122">
        <v>24</v>
      </c>
      <c r="F36" s="82"/>
      <c r="G36" s="2"/>
      <c r="H36" s="80" t="s">
        <v>154</v>
      </c>
      <c r="I36" s="115">
        <v>10</v>
      </c>
      <c r="J36" s="119">
        <f t="shared" si="1"/>
        <v>0.41666666666666669</v>
      </c>
      <c r="K36" s="15"/>
      <c r="L36" s="80" t="s">
        <v>183</v>
      </c>
      <c r="M36" s="115">
        <v>33</v>
      </c>
      <c r="N36" s="114">
        <f t="shared" si="2"/>
        <v>1.375</v>
      </c>
      <c r="O36" s="2"/>
      <c r="P36" s="80" t="s">
        <v>207</v>
      </c>
      <c r="Q36" s="115">
        <v>9</v>
      </c>
      <c r="R36" s="114">
        <f t="shared" si="3"/>
        <v>0.375</v>
      </c>
      <c r="S36" s="2"/>
      <c r="T36" s="80" t="s">
        <v>183</v>
      </c>
      <c r="U36" s="115">
        <v>23</v>
      </c>
      <c r="V36" s="114">
        <f t="shared" si="4"/>
        <v>0.95833333333333337</v>
      </c>
      <c r="W36" s="2"/>
      <c r="X36" s="80" t="s">
        <v>248</v>
      </c>
      <c r="Y36" s="115">
        <v>20</v>
      </c>
      <c r="Z36" s="114">
        <f t="shared" si="5"/>
        <v>0.83333333333333337</v>
      </c>
      <c r="AA36" s="2"/>
      <c r="AB36" s="80" t="s">
        <v>266</v>
      </c>
      <c r="AC36" s="115">
        <v>17</v>
      </c>
      <c r="AD36" s="114">
        <f t="shared" si="6"/>
        <v>0.70833333333333337</v>
      </c>
      <c r="AE36" s="2"/>
      <c r="AF36" s="80" t="s">
        <v>248</v>
      </c>
      <c r="AG36" s="115">
        <v>19</v>
      </c>
      <c r="AH36" s="114">
        <f t="shared" si="7"/>
        <v>0.79166666666666663</v>
      </c>
      <c r="AI36" s="2"/>
      <c r="AJ36" s="107">
        <f t="shared" si="8"/>
        <v>131</v>
      </c>
      <c r="AK36" s="108">
        <f t="shared" si="9"/>
        <v>168</v>
      </c>
      <c r="AL36" s="145">
        <f t="shared" si="10"/>
        <v>0.77976190476190477</v>
      </c>
      <c r="AM36" s="147">
        <f t="shared" si="11"/>
        <v>7</v>
      </c>
      <c r="AN36" s="138">
        <f t="shared" si="12"/>
        <v>1</v>
      </c>
    </row>
    <row r="37" spans="1:40" x14ac:dyDescent="0.25">
      <c r="A37" s="125" t="s">
        <v>93</v>
      </c>
      <c r="B37" s="81" t="s">
        <v>94</v>
      </c>
      <c r="C37" s="128">
        <v>745</v>
      </c>
      <c r="D37" s="122">
        <v>24</v>
      </c>
      <c r="E37" s="122">
        <v>24</v>
      </c>
      <c r="F37" s="82"/>
      <c r="G37" s="2"/>
      <c r="H37" s="80" t="s">
        <v>155</v>
      </c>
      <c r="I37" s="115">
        <v>22</v>
      </c>
      <c r="J37" s="119">
        <f t="shared" si="1"/>
        <v>0.91666666666666663</v>
      </c>
      <c r="K37" s="15"/>
      <c r="L37" s="80" t="s">
        <v>155</v>
      </c>
      <c r="M37" s="115">
        <v>28</v>
      </c>
      <c r="N37" s="114">
        <f t="shared" si="2"/>
        <v>1.1666666666666667</v>
      </c>
      <c r="O37" s="2"/>
      <c r="P37" s="80" t="s">
        <v>155</v>
      </c>
      <c r="Q37" s="115">
        <v>28</v>
      </c>
      <c r="R37" s="114">
        <f t="shared" si="3"/>
        <v>1.1666666666666667</v>
      </c>
      <c r="S37" s="2"/>
      <c r="T37" s="80" t="s">
        <v>228</v>
      </c>
      <c r="U37" s="115">
        <v>24</v>
      </c>
      <c r="V37" s="114">
        <f t="shared" si="4"/>
        <v>1</v>
      </c>
      <c r="W37" s="2"/>
      <c r="X37" s="80" t="s">
        <v>249</v>
      </c>
      <c r="Y37" s="115">
        <v>26</v>
      </c>
      <c r="Z37" s="114">
        <f t="shared" si="5"/>
        <v>1.0833333333333333</v>
      </c>
      <c r="AA37" s="2"/>
      <c r="AB37" s="80" t="s">
        <v>228</v>
      </c>
      <c r="AC37" s="115">
        <v>27</v>
      </c>
      <c r="AD37" s="114">
        <f t="shared" si="6"/>
        <v>1.125</v>
      </c>
      <c r="AE37" s="2"/>
      <c r="AF37" s="80" t="s">
        <v>2</v>
      </c>
      <c r="AG37" s="115"/>
      <c r="AH37" s="114">
        <f t="shared" si="7"/>
        <v>0</v>
      </c>
      <c r="AI37" s="2"/>
      <c r="AJ37" s="107">
        <f t="shared" si="8"/>
        <v>155</v>
      </c>
      <c r="AK37" s="108">
        <f t="shared" si="9"/>
        <v>168</v>
      </c>
      <c r="AL37" s="145">
        <f t="shared" si="10"/>
        <v>0.92261904761904767</v>
      </c>
      <c r="AM37" s="147">
        <f t="shared" si="11"/>
        <v>6</v>
      </c>
      <c r="AN37" s="138">
        <f t="shared" si="12"/>
        <v>0.8571428571428571</v>
      </c>
    </row>
    <row r="38" spans="1:40" x14ac:dyDescent="0.25">
      <c r="A38" s="125" t="s">
        <v>95</v>
      </c>
      <c r="B38" s="81" t="s">
        <v>96</v>
      </c>
      <c r="C38" s="128">
        <v>773</v>
      </c>
      <c r="D38" s="122">
        <v>24</v>
      </c>
      <c r="E38" s="122">
        <v>24</v>
      </c>
      <c r="F38" s="82"/>
      <c r="G38" s="2"/>
      <c r="H38" s="80" t="s">
        <v>156</v>
      </c>
      <c r="I38" s="115">
        <v>28</v>
      </c>
      <c r="J38" s="119">
        <f t="shared" si="1"/>
        <v>1.1666666666666667</v>
      </c>
      <c r="K38" s="15"/>
      <c r="L38" s="80" t="s">
        <v>156</v>
      </c>
      <c r="M38" s="115">
        <v>28</v>
      </c>
      <c r="N38" s="114">
        <f t="shared" si="2"/>
        <v>1.1666666666666667</v>
      </c>
      <c r="O38" s="2"/>
      <c r="P38" s="80" t="s">
        <v>156</v>
      </c>
      <c r="Q38" s="115">
        <v>22</v>
      </c>
      <c r="R38" s="114">
        <f t="shared" si="3"/>
        <v>0.91666666666666663</v>
      </c>
      <c r="S38" s="2"/>
      <c r="T38" s="80" t="s">
        <v>229</v>
      </c>
      <c r="U38" s="115">
        <v>27</v>
      </c>
      <c r="V38" s="114">
        <f t="shared" si="4"/>
        <v>1.125</v>
      </c>
      <c r="W38" s="2"/>
      <c r="X38" s="80" t="s">
        <v>250</v>
      </c>
      <c r="Y38" s="115">
        <v>15</v>
      </c>
      <c r="Z38" s="114">
        <f t="shared" si="5"/>
        <v>0.625</v>
      </c>
      <c r="AA38" s="2"/>
      <c r="AB38" s="80" t="s">
        <v>267</v>
      </c>
      <c r="AC38" s="115">
        <v>24</v>
      </c>
      <c r="AD38" s="114">
        <f t="shared" si="6"/>
        <v>1</v>
      </c>
      <c r="AE38" s="2"/>
      <c r="AF38" s="80" t="s">
        <v>278</v>
      </c>
      <c r="AG38" s="115">
        <v>17</v>
      </c>
      <c r="AH38" s="114">
        <f t="shared" si="7"/>
        <v>0.70833333333333337</v>
      </c>
      <c r="AI38" s="2"/>
      <c r="AJ38" s="107">
        <f t="shared" si="8"/>
        <v>161</v>
      </c>
      <c r="AK38" s="108">
        <f t="shared" si="9"/>
        <v>168</v>
      </c>
      <c r="AL38" s="145">
        <f t="shared" si="10"/>
        <v>0.95833333333333337</v>
      </c>
      <c r="AM38" s="147">
        <f t="shared" si="11"/>
        <v>7</v>
      </c>
      <c r="AN38" s="138">
        <f t="shared" si="12"/>
        <v>1</v>
      </c>
    </row>
    <row r="39" spans="1:40" x14ac:dyDescent="0.25">
      <c r="A39" s="125" t="s">
        <v>97</v>
      </c>
      <c r="B39" s="81" t="s">
        <v>98</v>
      </c>
      <c r="C39" s="128">
        <v>308</v>
      </c>
      <c r="D39" s="122">
        <v>12</v>
      </c>
      <c r="E39" s="122">
        <v>12</v>
      </c>
      <c r="F39" s="82"/>
      <c r="G39" s="2"/>
      <c r="H39" s="80" t="s">
        <v>157</v>
      </c>
      <c r="I39" s="115">
        <v>4</v>
      </c>
      <c r="J39" s="119">
        <f t="shared" si="1"/>
        <v>0.33333333333333331</v>
      </c>
      <c r="K39" s="15"/>
      <c r="L39" s="80" t="s">
        <v>157</v>
      </c>
      <c r="M39" s="115">
        <v>4</v>
      </c>
      <c r="N39" s="114">
        <f t="shared" si="2"/>
        <v>0.33333333333333331</v>
      </c>
      <c r="O39" s="2"/>
      <c r="P39" s="80" t="s">
        <v>157</v>
      </c>
      <c r="Q39" s="115">
        <v>4</v>
      </c>
      <c r="R39" s="114">
        <f t="shared" si="3"/>
        <v>0.33333333333333331</v>
      </c>
      <c r="S39" s="2"/>
      <c r="T39" s="80" t="s">
        <v>157</v>
      </c>
      <c r="U39" s="115">
        <v>4</v>
      </c>
      <c r="V39" s="114">
        <f t="shared" si="4"/>
        <v>0.33333333333333331</v>
      </c>
      <c r="W39" s="2"/>
      <c r="X39" s="80" t="s">
        <v>157</v>
      </c>
      <c r="Y39" s="115">
        <v>4</v>
      </c>
      <c r="Z39" s="114">
        <f t="shared" si="5"/>
        <v>0.33333333333333331</v>
      </c>
      <c r="AA39" s="2"/>
      <c r="AB39" s="80" t="s">
        <v>157</v>
      </c>
      <c r="AC39" s="115">
        <v>4</v>
      </c>
      <c r="AD39" s="114">
        <f t="shared" si="6"/>
        <v>0.33333333333333331</v>
      </c>
      <c r="AE39" s="2"/>
      <c r="AF39" s="80" t="s">
        <v>157</v>
      </c>
      <c r="AG39" s="115">
        <v>4</v>
      </c>
      <c r="AH39" s="114">
        <f t="shared" si="7"/>
        <v>0.33333333333333331</v>
      </c>
      <c r="AI39" s="2"/>
      <c r="AJ39" s="107">
        <f t="shared" si="8"/>
        <v>28</v>
      </c>
      <c r="AK39" s="108">
        <f t="shared" si="9"/>
        <v>84</v>
      </c>
      <c r="AL39" s="145">
        <f t="shared" si="10"/>
        <v>0.33333333333333331</v>
      </c>
      <c r="AM39" s="147">
        <f t="shared" si="11"/>
        <v>7</v>
      </c>
      <c r="AN39" s="138">
        <f t="shared" si="12"/>
        <v>1</v>
      </c>
    </row>
    <row r="40" spans="1:40" x14ac:dyDescent="0.25">
      <c r="A40" s="125" t="s">
        <v>99</v>
      </c>
      <c r="B40" s="81" t="s">
        <v>100</v>
      </c>
      <c r="C40" s="128">
        <v>1083</v>
      </c>
      <c r="D40" s="122">
        <v>24</v>
      </c>
      <c r="E40" s="122">
        <v>24</v>
      </c>
      <c r="F40" s="82"/>
      <c r="G40" s="2"/>
      <c r="H40" s="80" t="s">
        <v>2</v>
      </c>
      <c r="I40" s="115"/>
      <c r="J40" s="119">
        <f t="shared" si="1"/>
        <v>0</v>
      </c>
      <c r="K40" s="15"/>
      <c r="L40" s="80" t="s">
        <v>184</v>
      </c>
      <c r="M40" s="115">
        <v>25</v>
      </c>
      <c r="N40" s="114">
        <f t="shared" si="2"/>
        <v>1.0416666666666667</v>
      </c>
      <c r="O40" s="2"/>
      <c r="P40" s="80" t="s">
        <v>208</v>
      </c>
      <c r="Q40" s="115">
        <v>12</v>
      </c>
      <c r="R40" s="114">
        <f t="shared" si="3"/>
        <v>0.5</v>
      </c>
      <c r="S40" s="2"/>
      <c r="T40" s="80" t="s">
        <v>230</v>
      </c>
      <c r="U40" s="115"/>
      <c r="V40" s="114">
        <f t="shared" si="4"/>
        <v>0</v>
      </c>
      <c r="W40" s="2"/>
      <c r="X40" s="80" t="s">
        <v>251</v>
      </c>
      <c r="Y40" s="115">
        <v>26</v>
      </c>
      <c r="Z40" s="114">
        <f t="shared" si="5"/>
        <v>1.0833333333333333</v>
      </c>
      <c r="AA40" s="2"/>
      <c r="AB40" s="80" t="s">
        <v>268</v>
      </c>
      <c r="AC40" s="115">
        <v>24</v>
      </c>
      <c r="AD40" s="114">
        <f t="shared" si="6"/>
        <v>1</v>
      </c>
      <c r="AE40" s="2"/>
      <c r="AF40" s="80" t="s">
        <v>279</v>
      </c>
      <c r="AG40" s="115">
        <v>16</v>
      </c>
      <c r="AH40" s="114">
        <f t="shared" si="7"/>
        <v>0.66666666666666663</v>
      </c>
      <c r="AI40" s="2"/>
      <c r="AJ40" s="107">
        <f t="shared" si="8"/>
        <v>103</v>
      </c>
      <c r="AK40" s="108">
        <f t="shared" si="9"/>
        <v>168</v>
      </c>
      <c r="AL40" s="145">
        <f t="shared" si="10"/>
        <v>0.61309523809523814</v>
      </c>
      <c r="AM40" s="147">
        <f t="shared" si="11"/>
        <v>5</v>
      </c>
      <c r="AN40" s="138">
        <f t="shared" si="12"/>
        <v>0.7142857142857143</v>
      </c>
    </row>
    <row r="41" spans="1:40" x14ac:dyDescent="0.25">
      <c r="A41" s="125" t="s">
        <v>101</v>
      </c>
      <c r="B41" s="81" t="s">
        <v>102</v>
      </c>
      <c r="C41" s="128">
        <v>1093</v>
      </c>
      <c r="D41" s="122">
        <v>24</v>
      </c>
      <c r="E41" s="122">
        <v>24</v>
      </c>
      <c r="F41" s="82"/>
      <c r="G41" s="2"/>
      <c r="H41" s="80" t="s">
        <v>158</v>
      </c>
      <c r="I41" s="115">
        <v>11</v>
      </c>
      <c r="J41" s="119">
        <f t="shared" si="1"/>
        <v>0.45833333333333331</v>
      </c>
      <c r="K41" s="15"/>
      <c r="L41" s="80" t="s">
        <v>184</v>
      </c>
      <c r="M41" s="115">
        <v>25</v>
      </c>
      <c r="N41" s="114">
        <f t="shared" si="2"/>
        <v>1.0416666666666667</v>
      </c>
      <c r="O41" s="2"/>
      <c r="P41" s="80" t="s">
        <v>194</v>
      </c>
      <c r="Q41" s="115"/>
      <c r="R41" s="114">
        <f t="shared" si="3"/>
        <v>0</v>
      </c>
      <c r="S41" s="2"/>
      <c r="T41" s="80" t="s">
        <v>230</v>
      </c>
      <c r="U41" s="115"/>
      <c r="V41" s="114">
        <f t="shared" si="4"/>
        <v>0</v>
      </c>
      <c r="W41" s="2"/>
      <c r="X41" s="80" t="s">
        <v>252</v>
      </c>
      <c r="Y41" s="115">
        <v>9</v>
      </c>
      <c r="Z41" s="114">
        <f t="shared" si="5"/>
        <v>0.375</v>
      </c>
      <c r="AA41" s="2"/>
      <c r="AB41" s="80" t="s">
        <v>268</v>
      </c>
      <c r="AC41" s="115">
        <v>24</v>
      </c>
      <c r="AD41" s="114">
        <f t="shared" si="6"/>
        <v>1</v>
      </c>
      <c r="AE41" s="2"/>
      <c r="AF41" s="80" t="s">
        <v>280</v>
      </c>
      <c r="AG41" s="115">
        <v>22</v>
      </c>
      <c r="AH41" s="114">
        <f t="shared" si="7"/>
        <v>0.91666666666666663</v>
      </c>
      <c r="AI41" s="2"/>
      <c r="AJ41" s="107">
        <f t="shared" si="8"/>
        <v>91</v>
      </c>
      <c r="AK41" s="108">
        <f t="shared" si="9"/>
        <v>168</v>
      </c>
      <c r="AL41" s="145">
        <f t="shared" si="10"/>
        <v>0.54166666666666663</v>
      </c>
      <c r="AM41" s="147">
        <f t="shared" si="11"/>
        <v>5</v>
      </c>
      <c r="AN41" s="138">
        <f t="shared" si="12"/>
        <v>0.7142857142857143</v>
      </c>
    </row>
    <row r="42" spans="1:40" x14ac:dyDescent="0.25">
      <c r="A42" s="125" t="s">
        <v>103</v>
      </c>
      <c r="B42" s="81" t="s">
        <v>104</v>
      </c>
      <c r="C42" s="128">
        <v>714</v>
      </c>
      <c r="D42" s="122">
        <v>24</v>
      </c>
      <c r="E42" s="122">
        <v>24</v>
      </c>
      <c r="F42" s="82"/>
      <c r="G42" s="2"/>
      <c r="H42" s="80" t="s">
        <v>159</v>
      </c>
      <c r="I42" s="115">
        <v>11</v>
      </c>
      <c r="J42" s="119">
        <f t="shared" si="1"/>
        <v>0.45833333333333331</v>
      </c>
      <c r="K42" s="15"/>
      <c r="L42" s="80" t="s">
        <v>2</v>
      </c>
      <c r="M42" s="115"/>
      <c r="N42" s="114">
        <f t="shared" si="2"/>
        <v>0</v>
      </c>
      <c r="O42" s="2"/>
      <c r="P42" s="80" t="s">
        <v>209</v>
      </c>
      <c r="Q42" s="115">
        <v>8</v>
      </c>
      <c r="R42" s="114">
        <f t="shared" si="3"/>
        <v>0.33333333333333331</v>
      </c>
      <c r="S42" s="2"/>
      <c r="T42" s="80" t="s">
        <v>231</v>
      </c>
      <c r="U42" s="115">
        <v>45</v>
      </c>
      <c r="V42" s="114">
        <f t="shared" si="4"/>
        <v>1.875</v>
      </c>
      <c r="W42" s="2"/>
      <c r="X42" s="80" t="s">
        <v>209</v>
      </c>
      <c r="Y42" s="115">
        <v>8</v>
      </c>
      <c r="Z42" s="114">
        <f t="shared" si="5"/>
        <v>0.33333333333333331</v>
      </c>
      <c r="AA42" s="2"/>
      <c r="AB42" s="80" t="s">
        <v>269</v>
      </c>
      <c r="AC42" s="115">
        <v>7</v>
      </c>
      <c r="AD42" s="114">
        <f t="shared" si="6"/>
        <v>0.29166666666666669</v>
      </c>
      <c r="AE42" s="2"/>
      <c r="AF42" s="80" t="s">
        <v>161</v>
      </c>
      <c r="AG42" s="115">
        <v>17</v>
      </c>
      <c r="AH42" s="114">
        <f t="shared" si="7"/>
        <v>0.70833333333333337</v>
      </c>
      <c r="AI42" s="2"/>
      <c r="AJ42" s="107">
        <f t="shared" si="8"/>
        <v>96</v>
      </c>
      <c r="AK42" s="108">
        <f t="shared" si="9"/>
        <v>168</v>
      </c>
      <c r="AL42" s="145">
        <f t="shared" si="10"/>
        <v>0.5714285714285714</v>
      </c>
      <c r="AM42" s="147">
        <f t="shared" si="11"/>
        <v>6</v>
      </c>
      <c r="AN42" s="138">
        <f t="shared" si="12"/>
        <v>0.8571428571428571</v>
      </c>
    </row>
    <row r="43" spans="1:40" x14ac:dyDescent="0.25">
      <c r="A43" s="125" t="s">
        <v>105</v>
      </c>
      <c r="B43" s="81" t="s">
        <v>106</v>
      </c>
      <c r="C43" s="128">
        <v>1914</v>
      </c>
      <c r="D43" s="122">
        <v>24</v>
      </c>
      <c r="E43" s="122">
        <v>24</v>
      </c>
      <c r="F43" s="82"/>
      <c r="G43" s="2"/>
      <c r="H43" s="80" t="s">
        <v>160</v>
      </c>
      <c r="I43" s="115">
        <v>11</v>
      </c>
      <c r="J43" s="119">
        <f t="shared" si="1"/>
        <v>0.45833333333333331</v>
      </c>
      <c r="K43" s="15"/>
      <c r="L43" s="80" t="s">
        <v>185</v>
      </c>
      <c r="M43" s="115">
        <v>5</v>
      </c>
      <c r="N43" s="114">
        <f t="shared" si="2"/>
        <v>0.20833333333333334</v>
      </c>
      <c r="O43" s="2"/>
      <c r="P43" s="80" t="s">
        <v>210</v>
      </c>
      <c r="Q43" s="115">
        <v>16</v>
      </c>
      <c r="R43" s="114">
        <f t="shared" si="3"/>
        <v>0.66666666666666663</v>
      </c>
      <c r="S43" s="2"/>
      <c r="T43" s="80" t="s">
        <v>2</v>
      </c>
      <c r="U43" s="115"/>
      <c r="V43" s="114">
        <f t="shared" si="4"/>
        <v>0</v>
      </c>
      <c r="W43" s="2"/>
      <c r="X43" s="80" t="s">
        <v>253</v>
      </c>
      <c r="Y43" s="115">
        <v>13</v>
      </c>
      <c r="Z43" s="114">
        <f t="shared" si="5"/>
        <v>0.54166666666666663</v>
      </c>
      <c r="AA43" s="2"/>
      <c r="AB43" s="80" t="s">
        <v>270</v>
      </c>
      <c r="AC43" s="115">
        <v>5</v>
      </c>
      <c r="AD43" s="114">
        <f t="shared" si="6"/>
        <v>0.20833333333333334</v>
      </c>
      <c r="AE43" s="2"/>
      <c r="AF43" s="80" t="s">
        <v>281</v>
      </c>
      <c r="AG43" s="115">
        <v>11</v>
      </c>
      <c r="AH43" s="114">
        <f t="shared" si="7"/>
        <v>0.45833333333333331</v>
      </c>
      <c r="AI43" s="2"/>
      <c r="AJ43" s="107">
        <f t="shared" si="8"/>
        <v>61</v>
      </c>
      <c r="AK43" s="108">
        <f t="shared" si="9"/>
        <v>168</v>
      </c>
      <c r="AL43" s="145">
        <f t="shared" si="10"/>
        <v>0.36309523809523808</v>
      </c>
      <c r="AM43" s="147">
        <f t="shared" si="11"/>
        <v>6</v>
      </c>
      <c r="AN43" s="138">
        <f t="shared" si="12"/>
        <v>0.8571428571428571</v>
      </c>
    </row>
    <row r="44" spans="1:40" x14ac:dyDescent="0.25">
      <c r="A44" s="125" t="s">
        <v>107</v>
      </c>
      <c r="B44" s="81" t="s">
        <v>108</v>
      </c>
      <c r="C44" s="128">
        <v>781</v>
      </c>
      <c r="D44" s="122">
        <v>24</v>
      </c>
      <c r="E44" s="122">
        <v>24</v>
      </c>
      <c r="F44" s="82"/>
      <c r="G44" s="2"/>
      <c r="H44" s="80" t="s">
        <v>161</v>
      </c>
      <c r="I44" s="115">
        <v>29</v>
      </c>
      <c r="J44" s="119">
        <f t="shared" si="1"/>
        <v>1.2083333333333333</v>
      </c>
      <c r="K44" s="15"/>
      <c r="L44" s="80" t="s">
        <v>186</v>
      </c>
      <c r="M44" s="115">
        <v>18</v>
      </c>
      <c r="N44" s="114">
        <f t="shared" si="2"/>
        <v>0.75</v>
      </c>
      <c r="O44" s="2"/>
      <c r="P44" s="80" t="s">
        <v>186</v>
      </c>
      <c r="Q44" s="115">
        <v>23</v>
      </c>
      <c r="R44" s="114">
        <f t="shared" si="3"/>
        <v>0.95833333333333337</v>
      </c>
      <c r="S44" s="2"/>
      <c r="T44" s="80" t="s">
        <v>161</v>
      </c>
      <c r="U44" s="115">
        <v>13</v>
      </c>
      <c r="V44" s="114">
        <f t="shared" si="4"/>
        <v>0.54166666666666663</v>
      </c>
      <c r="W44" s="2"/>
      <c r="X44" s="80" t="s">
        <v>186</v>
      </c>
      <c r="Y44" s="115">
        <v>23</v>
      </c>
      <c r="Z44" s="114">
        <f t="shared" si="5"/>
        <v>0.95833333333333337</v>
      </c>
      <c r="AA44" s="2"/>
      <c r="AB44" s="80" t="s">
        <v>2</v>
      </c>
      <c r="AC44" s="115"/>
      <c r="AD44" s="114">
        <f t="shared" si="6"/>
        <v>0</v>
      </c>
      <c r="AE44" s="2"/>
      <c r="AF44" s="80" t="s">
        <v>231</v>
      </c>
      <c r="AG44" s="115">
        <v>42</v>
      </c>
      <c r="AH44" s="114">
        <f t="shared" si="7"/>
        <v>1.75</v>
      </c>
      <c r="AI44" s="2"/>
      <c r="AJ44" s="107">
        <f t="shared" si="8"/>
        <v>148</v>
      </c>
      <c r="AK44" s="108">
        <f t="shared" si="9"/>
        <v>168</v>
      </c>
      <c r="AL44" s="145">
        <f t="shared" si="10"/>
        <v>0.88095238095238093</v>
      </c>
      <c r="AM44" s="147">
        <f t="shared" si="11"/>
        <v>6</v>
      </c>
      <c r="AN44" s="138">
        <f t="shared" si="12"/>
        <v>0.8571428571428571</v>
      </c>
    </row>
    <row r="45" spans="1:40" x14ac:dyDescent="0.25">
      <c r="A45" s="125" t="s">
        <v>109</v>
      </c>
      <c r="B45" s="81" t="s">
        <v>98</v>
      </c>
      <c r="C45" s="128">
        <v>437</v>
      </c>
      <c r="D45" s="122">
        <v>12</v>
      </c>
      <c r="E45" s="122">
        <v>12</v>
      </c>
      <c r="F45" s="82"/>
      <c r="G45" s="2"/>
      <c r="H45" s="80" t="s">
        <v>157</v>
      </c>
      <c r="I45" s="115">
        <v>4</v>
      </c>
      <c r="J45" s="119">
        <f t="shared" si="1"/>
        <v>0.33333333333333331</v>
      </c>
      <c r="K45" s="15"/>
      <c r="L45" s="80" t="s">
        <v>157</v>
      </c>
      <c r="M45" s="115">
        <v>4</v>
      </c>
      <c r="N45" s="114">
        <f t="shared" si="2"/>
        <v>0.33333333333333331</v>
      </c>
      <c r="O45" s="2"/>
      <c r="P45" s="80" t="s">
        <v>157</v>
      </c>
      <c r="Q45" s="115">
        <v>4</v>
      </c>
      <c r="R45" s="114">
        <f t="shared" si="3"/>
        <v>0.33333333333333331</v>
      </c>
      <c r="S45" s="2"/>
      <c r="T45" s="80" t="s">
        <v>157</v>
      </c>
      <c r="U45" s="115">
        <v>4</v>
      </c>
      <c r="V45" s="114">
        <f t="shared" si="4"/>
        <v>0.33333333333333331</v>
      </c>
      <c r="W45" s="2"/>
      <c r="X45" s="80" t="s">
        <v>157</v>
      </c>
      <c r="Y45" s="115">
        <v>4</v>
      </c>
      <c r="Z45" s="114">
        <f t="shared" si="5"/>
        <v>0.33333333333333331</v>
      </c>
      <c r="AA45" s="2"/>
      <c r="AB45" s="80" t="s">
        <v>157</v>
      </c>
      <c r="AC45" s="115">
        <v>4</v>
      </c>
      <c r="AD45" s="114">
        <f t="shared" si="6"/>
        <v>0.33333333333333331</v>
      </c>
      <c r="AE45" s="2"/>
      <c r="AF45" s="80" t="s">
        <v>157</v>
      </c>
      <c r="AG45" s="115">
        <v>4</v>
      </c>
      <c r="AH45" s="114">
        <f t="shared" si="7"/>
        <v>0.33333333333333331</v>
      </c>
      <c r="AI45" s="2"/>
      <c r="AJ45" s="107">
        <f t="shared" si="8"/>
        <v>28</v>
      </c>
      <c r="AK45" s="108">
        <f t="shared" si="9"/>
        <v>84</v>
      </c>
      <c r="AL45" s="145">
        <f t="shared" si="10"/>
        <v>0.33333333333333331</v>
      </c>
      <c r="AM45" s="147">
        <f t="shared" si="11"/>
        <v>7</v>
      </c>
      <c r="AN45" s="138">
        <f t="shared" si="12"/>
        <v>1</v>
      </c>
    </row>
    <row r="46" spans="1:40" x14ac:dyDescent="0.25">
      <c r="A46" s="125" t="s">
        <v>110</v>
      </c>
      <c r="B46" s="81" t="s">
        <v>111</v>
      </c>
      <c r="C46" s="128">
        <v>784</v>
      </c>
      <c r="D46" s="122">
        <v>24</v>
      </c>
      <c r="E46" s="122">
        <v>24</v>
      </c>
      <c r="F46" s="82"/>
      <c r="G46" s="2"/>
      <c r="H46" s="80" t="s">
        <v>162</v>
      </c>
      <c r="I46" s="115">
        <v>15</v>
      </c>
      <c r="J46" s="119">
        <f t="shared" si="1"/>
        <v>0.625</v>
      </c>
      <c r="K46" s="15"/>
      <c r="L46" s="80" t="s">
        <v>175</v>
      </c>
      <c r="M46" s="115">
        <v>13</v>
      </c>
      <c r="N46" s="114">
        <f t="shared" si="2"/>
        <v>0.54166666666666663</v>
      </c>
      <c r="O46" s="2"/>
      <c r="P46" s="80" t="s">
        <v>179</v>
      </c>
      <c r="Q46" s="115">
        <v>34</v>
      </c>
      <c r="R46" s="114">
        <f t="shared" si="3"/>
        <v>1.4166666666666667</v>
      </c>
      <c r="S46" s="2"/>
      <c r="T46" s="80" t="s">
        <v>175</v>
      </c>
      <c r="U46" s="115">
        <v>15</v>
      </c>
      <c r="V46" s="114">
        <f t="shared" si="4"/>
        <v>0.625</v>
      </c>
      <c r="W46" s="2"/>
      <c r="X46" s="80" t="s">
        <v>254</v>
      </c>
      <c r="Y46" s="115">
        <v>16</v>
      </c>
      <c r="Z46" s="114">
        <f t="shared" si="5"/>
        <v>0.66666666666666663</v>
      </c>
      <c r="AA46" s="2"/>
      <c r="AB46" s="80" t="s">
        <v>162</v>
      </c>
      <c r="AC46" s="115">
        <v>10</v>
      </c>
      <c r="AD46" s="114">
        <f t="shared" si="6"/>
        <v>0.41666666666666669</v>
      </c>
      <c r="AE46" s="2"/>
      <c r="AF46" s="80" t="s">
        <v>2</v>
      </c>
      <c r="AG46" s="115"/>
      <c r="AH46" s="114">
        <f t="shared" si="7"/>
        <v>0</v>
      </c>
      <c r="AI46" s="2"/>
      <c r="AJ46" s="107">
        <f t="shared" si="8"/>
        <v>103</v>
      </c>
      <c r="AK46" s="108">
        <f t="shared" si="9"/>
        <v>168</v>
      </c>
      <c r="AL46" s="145">
        <f t="shared" si="10"/>
        <v>0.61309523809523814</v>
      </c>
      <c r="AM46" s="147">
        <f t="shared" si="11"/>
        <v>6</v>
      </c>
      <c r="AN46" s="138">
        <f t="shared" si="12"/>
        <v>0.8571428571428571</v>
      </c>
    </row>
    <row r="47" spans="1:40" x14ac:dyDescent="0.25">
      <c r="A47" s="125" t="s">
        <v>112</v>
      </c>
      <c r="B47" s="81" t="s">
        <v>113</v>
      </c>
      <c r="C47" s="128">
        <v>778</v>
      </c>
      <c r="D47" s="122">
        <v>24</v>
      </c>
      <c r="E47" s="122">
        <v>24</v>
      </c>
      <c r="F47" s="82"/>
      <c r="G47" s="2"/>
      <c r="H47" s="80" t="s">
        <v>1</v>
      </c>
      <c r="I47" s="115"/>
      <c r="J47" s="119">
        <f t="shared" si="1"/>
        <v>0</v>
      </c>
      <c r="K47" s="15"/>
      <c r="L47" s="80" t="s">
        <v>187</v>
      </c>
      <c r="M47" s="115">
        <v>21</v>
      </c>
      <c r="N47" s="114">
        <f t="shared" si="2"/>
        <v>0.875</v>
      </c>
      <c r="O47" s="2"/>
      <c r="P47" s="80" t="s">
        <v>113</v>
      </c>
      <c r="Q47" s="115">
        <v>18</v>
      </c>
      <c r="R47" s="114">
        <f t="shared" si="3"/>
        <v>0.75</v>
      </c>
      <c r="S47" s="2"/>
      <c r="T47" s="80" t="s">
        <v>2</v>
      </c>
      <c r="U47" s="115"/>
      <c r="V47" s="114">
        <f t="shared" si="4"/>
        <v>0</v>
      </c>
      <c r="W47" s="2"/>
      <c r="X47" s="80" t="s">
        <v>187</v>
      </c>
      <c r="Y47" s="115">
        <v>26</v>
      </c>
      <c r="Z47" s="114">
        <f t="shared" si="5"/>
        <v>1.0833333333333333</v>
      </c>
      <c r="AA47" s="2"/>
      <c r="AB47" s="80" t="s">
        <v>113</v>
      </c>
      <c r="AC47" s="115">
        <v>9</v>
      </c>
      <c r="AD47" s="114">
        <f t="shared" si="6"/>
        <v>0.375</v>
      </c>
      <c r="AE47" s="2"/>
      <c r="AF47" s="80" t="s">
        <v>187</v>
      </c>
      <c r="AG47" s="115">
        <v>21</v>
      </c>
      <c r="AH47" s="114">
        <f t="shared" si="7"/>
        <v>0.875</v>
      </c>
      <c r="AI47" s="2"/>
      <c r="AJ47" s="107">
        <f t="shared" si="8"/>
        <v>95</v>
      </c>
      <c r="AK47" s="108">
        <f t="shared" si="9"/>
        <v>168</v>
      </c>
      <c r="AL47" s="145">
        <f t="shared" si="10"/>
        <v>0.56547619047619047</v>
      </c>
      <c r="AM47" s="147">
        <f t="shared" si="11"/>
        <v>5</v>
      </c>
      <c r="AN47" s="138">
        <f t="shared" si="12"/>
        <v>0.7142857142857143</v>
      </c>
    </row>
    <row r="48" spans="1:40" x14ac:dyDescent="0.25">
      <c r="A48" s="125" t="s">
        <v>114</v>
      </c>
      <c r="B48" s="81" t="s">
        <v>115</v>
      </c>
      <c r="C48" s="128">
        <v>790</v>
      </c>
      <c r="D48" s="122">
        <v>24</v>
      </c>
      <c r="E48" s="122">
        <v>24</v>
      </c>
      <c r="F48" s="82"/>
      <c r="G48" s="2"/>
      <c r="H48" s="80" t="s">
        <v>163</v>
      </c>
      <c r="I48" s="115">
        <v>30</v>
      </c>
      <c r="J48" s="119">
        <f t="shared" si="1"/>
        <v>1.25</v>
      </c>
      <c r="K48" s="15"/>
      <c r="L48" s="80" t="s">
        <v>188</v>
      </c>
      <c r="M48" s="115">
        <v>17</v>
      </c>
      <c r="N48" s="114">
        <f t="shared" si="2"/>
        <v>0.70833333333333337</v>
      </c>
      <c r="O48" s="2"/>
      <c r="P48" s="80" t="s">
        <v>2</v>
      </c>
      <c r="Q48" s="115"/>
      <c r="R48" s="114">
        <f t="shared" si="3"/>
        <v>0</v>
      </c>
      <c r="S48" s="2"/>
      <c r="T48" s="80" t="s">
        <v>115</v>
      </c>
      <c r="U48" s="115">
        <v>16</v>
      </c>
      <c r="V48" s="114">
        <f t="shared" si="4"/>
        <v>0.66666666666666663</v>
      </c>
      <c r="W48" s="2"/>
      <c r="X48" s="80" t="s">
        <v>188</v>
      </c>
      <c r="Y48" s="115">
        <v>26</v>
      </c>
      <c r="Z48" s="114">
        <f t="shared" si="5"/>
        <v>1.0833333333333333</v>
      </c>
      <c r="AA48" s="2"/>
      <c r="AB48" s="80" t="s">
        <v>1</v>
      </c>
      <c r="AC48" s="115"/>
      <c r="AD48" s="114">
        <f t="shared" si="6"/>
        <v>0</v>
      </c>
      <c r="AE48" s="2"/>
      <c r="AF48" s="80" t="s">
        <v>115</v>
      </c>
      <c r="AG48" s="115">
        <v>20</v>
      </c>
      <c r="AH48" s="114">
        <f t="shared" si="7"/>
        <v>0.83333333333333337</v>
      </c>
      <c r="AI48" s="2"/>
      <c r="AJ48" s="107">
        <f t="shared" si="8"/>
        <v>109</v>
      </c>
      <c r="AK48" s="108">
        <f t="shared" si="9"/>
        <v>168</v>
      </c>
      <c r="AL48" s="145">
        <f t="shared" si="10"/>
        <v>0.64880952380952384</v>
      </c>
      <c r="AM48" s="147">
        <f t="shared" si="11"/>
        <v>5</v>
      </c>
      <c r="AN48" s="138">
        <f t="shared" si="12"/>
        <v>0.7142857142857143</v>
      </c>
    </row>
    <row r="49" spans="1:40" x14ac:dyDescent="0.25">
      <c r="A49" s="125" t="s">
        <v>116</v>
      </c>
      <c r="B49" s="81" t="s">
        <v>117</v>
      </c>
      <c r="C49" s="128">
        <v>1150</v>
      </c>
      <c r="D49" s="122">
        <v>24</v>
      </c>
      <c r="E49" s="122">
        <v>24</v>
      </c>
      <c r="F49" s="82"/>
      <c r="G49" s="2"/>
      <c r="H49" s="80" t="s">
        <v>164</v>
      </c>
      <c r="I49" s="115">
        <v>27</v>
      </c>
      <c r="J49" s="119">
        <f t="shared" si="1"/>
        <v>1.125</v>
      </c>
      <c r="K49" s="15"/>
      <c r="L49" s="80" t="s">
        <v>189</v>
      </c>
      <c r="M49" s="115">
        <v>19</v>
      </c>
      <c r="N49" s="114">
        <f t="shared" si="2"/>
        <v>0.79166666666666663</v>
      </c>
      <c r="O49" s="2"/>
      <c r="P49" s="80" t="s">
        <v>164</v>
      </c>
      <c r="Q49" s="115">
        <v>23</v>
      </c>
      <c r="R49" s="114">
        <f t="shared" si="3"/>
        <v>0.95833333333333337</v>
      </c>
      <c r="S49" s="2"/>
      <c r="T49" s="80" t="s">
        <v>232</v>
      </c>
      <c r="U49" s="115">
        <v>11</v>
      </c>
      <c r="V49" s="114">
        <f t="shared" si="4"/>
        <v>0.45833333333333331</v>
      </c>
      <c r="W49" s="2"/>
      <c r="X49" s="80" t="s">
        <v>2</v>
      </c>
      <c r="Y49" s="115"/>
      <c r="Z49" s="114">
        <f t="shared" si="5"/>
        <v>0</v>
      </c>
      <c r="AA49" s="2"/>
      <c r="AB49" s="80" t="s">
        <v>161</v>
      </c>
      <c r="AC49" s="115">
        <v>23</v>
      </c>
      <c r="AD49" s="114">
        <f t="shared" si="6"/>
        <v>0.95833333333333337</v>
      </c>
      <c r="AE49" s="2"/>
      <c r="AF49" s="80" t="s">
        <v>282</v>
      </c>
      <c r="AG49" s="115">
        <v>22</v>
      </c>
      <c r="AH49" s="114">
        <f t="shared" si="7"/>
        <v>0.91666666666666663</v>
      </c>
      <c r="AI49" s="2"/>
      <c r="AJ49" s="107">
        <f t="shared" si="8"/>
        <v>125</v>
      </c>
      <c r="AK49" s="108">
        <f t="shared" si="9"/>
        <v>168</v>
      </c>
      <c r="AL49" s="145">
        <f t="shared" si="10"/>
        <v>0.74404761904761907</v>
      </c>
      <c r="AM49" s="147">
        <f t="shared" si="11"/>
        <v>6</v>
      </c>
      <c r="AN49" s="138">
        <f t="shared" si="12"/>
        <v>0.8571428571428571</v>
      </c>
    </row>
    <row r="50" spans="1:40" x14ac:dyDescent="0.25">
      <c r="A50" s="125" t="s">
        <v>118</v>
      </c>
      <c r="B50" s="81" t="s">
        <v>119</v>
      </c>
      <c r="C50" s="128">
        <v>1370</v>
      </c>
      <c r="D50" s="122">
        <v>24</v>
      </c>
      <c r="E50" s="122">
        <v>24</v>
      </c>
      <c r="F50" s="82"/>
      <c r="G50" s="2"/>
      <c r="H50" s="80" t="s">
        <v>165</v>
      </c>
      <c r="I50" s="115">
        <v>22</v>
      </c>
      <c r="J50" s="119">
        <f t="shared" si="1"/>
        <v>0.91666666666666663</v>
      </c>
      <c r="K50" s="15"/>
      <c r="L50" s="80" t="s">
        <v>190</v>
      </c>
      <c r="M50" s="115">
        <v>25</v>
      </c>
      <c r="N50" s="114">
        <f t="shared" si="2"/>
        <v>1.0416666666666667</v>
      </c>
      <c r="O50" s="2"/>
      <c r="P50" s="80" t="s">
        <v>211</v>
      </c>
      <c r="Q50" s="115">
        <v>16</v>
      </c>
      <c r="R50" s="114">
        <f t="shared" si="3"/>
        <v>0.66666666666666663</v>
      </c>
      <c r="S50" s="2"/>
      <c r="T50" s="80" t="s">
        <v>2</v>
      </c>
      <c r="U50" s="115"/>
      <c r="V50" s="114">
        <f t="shared" si="4"/>
        <v>0</v>
      </c>
      <c r="W50" s="2"/>
      <c r="X50" s="80" t="s">
        <v>255</v>
      </c>
      <c r="Y50" s="115">
        <v>18</v>
      </c>
      <c r="Z50" s="114">
        <f t="shared" si="5"/>
        <v>0.75</v>
      </c>
      <c r="AA50" s="2"/>
      <c r="AB50" s="80" t="s">
        <v>271</v>
      </c>
      <c r="AC50" s="115">
        <v>7</v>
      </c>
      <c r="AD50" s="114">
        <f t="shared" si="6"/>
        <v>0.29166666666666669</v>
      </c>
      <c r="AE50" s="2"/>
      <c r="AF50" s="80" t="s">
        <v>283</v>
      </c>
      <c r="AG50" s="115">
        <v>24</v>
      </c>
      <c r="AH50" s="114">
        <f t="shared" si="7"/>
        <v>1</v>
      </c>
      <c r="AI50" s="2"/>
      <c r="AJ50" s="107">
        <f t="shared" si="8"/>
        <v>112</v>
      </c>
      <c r="AK50" s="108">
        <f t="shared" si="9"/>
        <v>168</v>
      </c>
      <c r="AL50" s="145">
        <f t="shared" si="10"/>
        <v>0.66666666666666663</v>
      </c>
      <c r="AM50" s="147">
        <f t="shared" si="11"/>
        <v>6</v>
      </c>
      <c r="AN50" s="138">
        <f t="shared" si="12"/>
        <v>0.8571428571428571</v>
      </c>
    </row>
    <row r="51" spans="1:40" x14ac:dyDescent="0.25">
      <c r="A51" s="125" t="s">
        <v>120</v>
      </c>
      <c r="B51" s="81" t="s">
        <v>121</v>
      </c>
      <c r="C51" s="128">
        <v>1586</v>
      </c>
      <c r="D51" s="122">
        <v>24</v>
      </c>
      <c r="E51" s="122">
        <v>24</v>
      </c>
      <c r="F51" s="82"/>
      <c r="G51" s="2"/>
      <c r="H51" s="80" t="s">
        <v>166</v>
      </c>
      <c r="I51" s="115">
        <v>10</v>
      </c>
      <c r="J51" s="119">
        <f t="shared" si="1"/>
        <v>0.41666666666666669</v>
      </c>
      <c r="K51" s="15"/>
      <c r="L51" s="80" t="s">
        <v>191</v>
      </c>
      <c r="M51" s="115">
        <v>25</v>
      </c>
      <c r="N51" s="114">
        <f t="shared" si="2"/>
        <v>1.0416666666666667</v>
      </c>
      <c r="O51" s="2"/>
      <c r="P51" s="80" t="s">
        <v>166</v>
      </c>
      <c r="Q51" s="115">
        <v>19</v>
      </c>
      <c r="R51" s="114">
        <f t="shared" si="3"/>
        <v>0.79166666666666663</v>
      </c>
      <c r="S51" s="2"/>
      <c r="T51" s="80" t="s">
        <v>233</v>
      </c>
      <c r="U51" s="115">
        <v>18</v>
      </c>
      <c r="V51" s="114">
        <f t="shared" si="4"/>
        <v>0.75</v>
      </c>
      <c r="W51" s="2"/>
      <c r="X51" s="80" t="s">
        <v>256</v>
      </c>
      <c r="Y51" s="115">
        <v>20</v>
      </c>
      <c r="Z51" s="114">
        <f t="shared" si="5"/>
        <v>0.83333333333333337</v>
      </c>
      <c r="AA51" s="2"/>
      <c r="AB51" s="80" t="s">
        <v>272</v>
      </c>
      <c r="AC51" s="115">
        <v>20</v>
      </c>
      <c r="AD51" s="114">
        <f t="shared" si="6"/>
        <v>0.83333333333333337</v>
      </c>
      <c r="AE51" s="2"/>
      <c r="AF51" s="80" t="s">
        <v>2</v>
      </c>
      <c r="AG51" s="115"/>
      <c r="AH51" s="114">
        <f t="shared" si="7"/>
        <v>0</v>
      </c>
      <c r="AI51" s="2"/>
      <c r="AJ51" s="107">
        <f t="shared" si="8"/>
        <v>112</v>
      </c>
      <c r="AK51" s="108">
        <f t="shared" si="9"/>
        <v>168</v>
      </c>
      <c r="AL51" s="145">
        <f t="shared" si="10"/>
        <v>0.66666666666666663</v>
      </c>
      <c r="AM51" s="147">
        <f t="shared" si="11"/>
        <v>6</v>
      </c>
      <c r="AN51" s="138">
        <f t="shared" si="12"/>
        <v>0.8571428571428571</v>
      </c>
    </row>
    <row r="52" spans="1:40" x14ac:dyDescent="0.25">
      <c r="A52" s="125" t="s">
        <v>122</v>
      </c>
      <c r="B52" s="81" t="s">
        <v>123</v>
      </c>
      <c r="C52" s="128">
        <v>1414</v>
      </c>
      <c r="D52" s="122">
        <v>24</v>
      </c>
      <c r="E52" s="122">
        <v>24</v>
      </c>
      <c r="F52" s="82"/>
      <c r="G52" s="2"/>
      <c r="H52" s="80" t="s">
        <v>167</v>
      </c>
      <c r="I52" s="115">
        <v>16</v>
      </c>
      <c r="J52" s="119">
        <f t="shared" si="1"/>
        <v>0.66666666666666663</v>
      </c>
      <c r="K52" s="15"/>
      <c r="L52" s="80" t="s">
        <v>192</v>
      </c>
      <c r="M52" s="115">
        <v>15</v>
      </c>
      <c r="N52" s="114">
        <f t="shared" si="2"/>
        <v>0.625</v>
      </c>
      <c r="O52" s="2"/>
      <c r="P52" s="80" t="s">
        <v>212</v>
      </c>
      <c r="Q52" s="115">
        <v>7</v>
      </c>
      <c r="R52" s="114">
        <f t="shared" si="3"/>
        <v>0.29166666666666669</v>
      </c>
      <c r="S52" s="2"/>
      <c r="T52" s="80" t="s">
        <v>234</v>
      </c>
      <c r="U52" s="115">
        <v>46</v>
      </c>
      <c r="V52" s="114">
        <f t="shared" si="4"/>
        <v>1.9166666666666667</v>
      </c>
      <c r="W52" s="2"/>
      <c r="X52" s="80" t="s">
        <v>231</v>
      </c>
      <c r="Y52" s="115">
        <v>46</v>
      </c>
      <c r="Z52" s="114">
        <f t="shared" si="5"/>
        <v>1.9166666666666667</v>
      </c>
      <c r="AA52" s="2"/>
      <c r="AB52" s="80" t="s">
        <v>2</v>
      </c>
      <c r="AC52" s="115"/>
      <c r="AD52" s="114">
        <f t="shared" si="6"/>
        <v>0</v>
      </c>
      <c r="AE52" s="2"/>
      <c r="AF52" s="80" t="s">
        <v>284</v>
      </c>
      <c r="AG52" s="115">
        <v>22</v>
      </c>
      <c r="AH52" s="114">
        <f t="shared" si="7"/>
        <v>0.91666666666666663</v>
      </c>
      <c r="AI52" s="2"/>
      <c r="AJ52" s="107">
        <f t="shared" si="8"/>
        <v>152</v>
      </c>
      <c r="AK52" s="108">
        <f t="shared" si="9"/>
        <v>168</v>
      </c>
      <c r="AL52" s="145">
        <f t="shared" si="10"/>
        <v>0.90476190476190477</v>
      </c>
      <c r="AM52" s="147">
        <f t="shared" si="11"/>
        <v>6</v>
      </c>
      <c r="AN52" s="138">
        <f t="shared" si="12"/>
        <v>0.8571428571428571</v>
      </c>
    </row>
    <row r="53" spans="1:40" x14ac:dyDescent="0.25">
      <c r="A53" s="125" t="s">
        <v>124</v>
      </c>
      <c r="B53" s="81" t="s">
        <v>125</v>
      </c>
      <c r="C53" s="128">
        <v>1125</v>
      </c>
      <c r="D53" s="122">
        <v>24</v>
      </c>
      <c r="E53" s="122">
        <v>24</v>
      </c>
      <c r="F53" s="82"/>
      <c r="G53" s="2"/>
      <c r="H53" s="80" t="s">
        <v>168</v>
      </c>
      <c r="I53" s="115">
        <v>18</v>
      </c>
      <c r="J53" s="119">
        <f t="shared" si="1"/>
        <v>0.75</v>
      </c>
      <c r="K53" s="15"/>
      <c r="L53" s="80" t="s">
        <v>193</v>
      </c>
      <c r="M53" s="115">
        <v>7</v>
      </c>
      <c r="N53" s="114">
        <f t="shared" si="2"/>
        <v>0.29166666666666669</v>
      </c>
      <c r="O53" s="2"/>
      <c r="P53" s="80" t="s">
        <v>213</v>
      </c>
      <c r="Q53" s="115">
        <v>18</v>
      </c>
      <c r="R53" s="114">
        <f t="shared" si="3"/>
        <v>0.75</v>
      </c>
      <c r="S53" s="2"/>
      <c r="T53" s="80" t="s">
        <v>235</v>
      </c>
      <c r="U53" s="115">
        <v>45</v>
      </c>
      <c r="V53" s="114">
        <f t="shared" si="4"/>
        <v>1.875</v>
      </c>
      <c r="W53" s="2"/>
      <c r="X53" s="80" t="s">
        <v>231</v>
      </c>
      <c r="Y53" s="115">
        <v>35</v>
      </c>
      <c r="Z53" s="114">
        <f t="shared" si="5"/>
        <v>1.4583333333333333</v>
      </c>
      <c r="AA53" s="2"/>
      <c r="AB53" s="80" t="s">
        <v>273</v>
      </c>
      <c r="AC53" s="115">
        <v>30</v>
      </c>
      <c r="AD53" s="114">
        <f t="shared" si="6"/>
        <v>1.25</v>
      </c>
      <c r="AE53" s="2"/>
      <c r="AF53" s="80" t="s">
        <v>285</v>
      </c>
      <c r="AG53" s="115">
        <v>19</v>
      </c>
      <c r="AH53" s="114">
        <f t="shared" si="7"/>
        <v>0.79166666666666663</v>
      </c>
      <c r="AI53" s="2"/>
      <c r="AJ53" s="107">
        <f t="shared" si="8"/>
        <v>172</v>
      </c>
      <c r="AK53" s="108">
        <f t="shared" si="9"/>
        <v>168</v>
      </c>
      <c r="AL53" s="145">
        <f t="shared" si="10"/>
        <v>1.0238095238095237</v>
      </c>
      <c r="AM53" s="147">
        <f t="shared" si="11"/>
        <v>7</v>
      </c>
      <c r="AN53" s="138">
        <f t="shared" si="12"/>
        <v>1</v>
      </c>
    </row>
    <row r="54" spans="1:40" x14ac:dyDescent="0.25">
      <c r="A54" s="125" t="s">
        <v>126</v>
      </c>
      <c r="B54" s="81" t="s">
        <v>127</v>
      </c>
      <c r="C54" s="128">
        <v>9729</v>
      </c>
      <c r="D54" s="122">
        <v>26</v>
      </c>
      <c r="E54" s="122">
        <v>26</v>
      </c>
      <c r="F54" s="82"/>
      <c r="G54" s="2"/>
      <c r="H54" s="80" t="s">
        <v>169</v>
      </c>
      <c r="I54" s="115">
        <v>49</v>
      </c>
      <c r="J54" s="119">
        <f t="shared" si="1"/>
        <v>1.8846153846153846</v>
      </c>
      <c r="K54" s="15"/>
      <c r="L54" s="80" t="s">
        <v>194</v>
      </c>
      <c r="M54" s="115"/>
      <c r="N54" s="114">
        <f t="shared" si="2"/>
        <v>0</v>
      </c>
      <c r="O54" s="2"/>
      <c r="P54" s="80" t="s">
        <v>214</v>
      </c>
      <c r="Q54" s="115">
        <v>51</v>
      </c>
      <c r="R54" s="114">
        <f t="shared" si="3"/>
        <v>1.9615384615384615</v>
      </c>
      <c r="S54" s="2"/>
      <c r="T54" s="80" t="s">
        <v>236</v>
      </c>
      <c r="U54" s="115">
        <v>42</v>
      </c>
      <c r="V54" s="114">
        <f t="shared" si="4"/>
        <v>1.6153846153846154</v>
      </c>
      <c r="W54" s="2"/>
      <c r="X54" s="80" t="s">
        <v>257</v>
      </c>
      <c r="Y54" s="115">
        <v>56</v>
      </c>
      <c r="Z54" s="114">
        <f t="shared" si="5"/>
        <v>2.1538461538461537</v>
      </c>
      <c r="AA54" s="2"/>
      <c r="AB54" s="80" t="s">
        <v>274</v>
      </c>
      <c r="AC54" s="115">
        <v>17</v>
      </c>
      <c r="AD54" s="114">
        <f t="shared" si="6"/>
        <v>0.65384615384615385</v>
      </c>
      <c r="AE54" s="2"/>
      <c r="AF54" s="80" t="s">
        <v>286</v>
      </c>
      <c r="AG54" s="115">
        <v>58</v>
      </c>
      <c r="AH54" s="114">
        <f t="shared" si="7"/>
        <v>2.2307692307692308</v>
      </c>
      <c r="AI54" s="2"/>
      <c r="AJ54" s="107">
        <f t="shared" si="8"/>
        <v>273</v>
      </c>
      <c r="AK54" s="108">
        <f t="shared" si="9"/>
        <v>182</v>
      </c>
      <c r="AL54" s="145">
        <f t="shared" si="10"/>
        <v>1.5</v>
      </c>
      <c r="AM54" s="147">
        <f t="shared" si="11"/>
        <v>6</v>
      </c>
      <c r="AN54" s="138">
        <f t="shared" si="12"/>
        <v>0.8571428571428571</v>
      </c>
    </row>
    <row r="55" spans="1:40" x14ac:dyDescent="0.25">
      <c r="A55" s="125" t="s">
        <v>128</v>
      </c>
      <c r="B55" s="81" t="s">
        <v>129</v>
      </c>
      <c r="C55" s="128">
        <v>713</v>
      </c>
      <c r="D55" s="122">
        <v>24</v>
      </c>
      <c r="E55" s="122">
        <v>24</v>
      </c>
      <c r="F55" s="82"/>
      <c r="G55" s="2"/>
      <c r="H55" s="80" t="s">
        <v>170</v>
      </c>
      <c r="I55" s="115">
        <v>11</v>
      </c>
      <c r="J55" s="119">
        <f t="shared" si="1"/>
        <v>0.45833333333333331</v>
      </c>
      <c r="K55" s="15"/>
      <c r="L55" s="80" t="s">
        <v>195</v>
      </c>
      <c r="M55" s="115">
        <v>13</v>
      </c>
      <c r="N55" s="114">
        <f t="shared" si="2"/>
        <v>0.54166666666666663</v>
      </c>
      <c r="O55" s="2"/>
      <c r="P55" s="80" t="s">
        <v>194</v>
      </c>
      <c r="Q55" s="115"/>
      <c r="R55" s="114">
        <f t="shared" si="3"/>
        <v>0</v>
      </c>
      <c r="S55" s="2"/>
      <c r="T55" s="80" t="s">
        <v>237</v>
      </c>
      <c r="U55" s="115">
        <v>14</v>
      </c>
      <c r="V55" s="114">
        <f t="shared" si="4"/>
        <v>0.58333333333333337</v>
      </c>
      <c r="W55" s="2"/>
      <c r="X55" s="80" t="s">
        <v>195</v>
      </c>
      <c r="Y55" s="115">
        <v>16</v>
      </c>
      <c r="Z55" s="114">
        <f t="shared" si="5"/>
        <v>0.66666666666666663</v>
      </c>
      <c r="AA55" s="2"/>
      <c r="AB55" s="80" t="s">
        <v>237</v>
      </c>
      <c r="AC55" s="115">
        <v>16</v>
      </c>
      <c r="AD55" s="114">
        <f t="shared" si="6"/>
        <v>0.66666666666666663</v>
      </c>
      <c r="AE55" s="2"/>
      <c r="AF55" s="80" t="s">
        <v>230</v>
      </c>
      <c r="AG55" s="115"/>
      <c r="AH55" s="114">
        <f t="shared" si="7"/>
        <v>0</v>
      </c>
      <c r="AI55" s="2"/>
      <c r="AJ55" s="107">
        <f t="shared" si="8"/>
        <v>70</v>
      </c>
      <c r="AK55" s="108">
        <f t="shared" si="9"/>
        <v>168</v>
      </c>
      <c r="AL55" s="145">
        <f t="shared" si="10"/>
        <v>0.41666666666666669</v>
      </c>
      <c r="AM55" s="147">
        <f t="shared" si="11"/>
        <v>5</v>
      </c>
      <c r="AN55" s="138">
        <f t="shared" si="12"/>
        <v>0.7142857142857143</v>
      </c>
    </row>
    <row r="56" spans="1:40" x14ac:dyDescent="0.25">
      <c r="A56" s="125" t="s">
        <v>130</v>
      </c>
      <c r="B56" s="81" t="s">
        <v>131</v>
      </c>
      <c r="C56" s="128">
        <v>999</v>
      </c>
      <c r="D56" s="122">
        <v>24</v>
      </c>
      <c r="E56" s="122">
        <v>24</v>
      </c>
      <c r="F56" s="82"/>
      <c r="G56" s="2"/>
      <c r="H56" s="80" t="s">
        <v>171</v>
      </c>
      <c r="I56" s="115">
        <v>27</v>
      </c>
      <c r="J56" s="119">
        <f t="shared" si="1"/>
        <v>1.125</v>
      </c>
      <c r="K56" s="15"/>
      <c r="L56" s="80" t="s">
        <v>196</v>
      </c>
      <c r="M56" s="115">
        <v>24</v>
      </c>
      <c r="N56" s="114">
        <f t="shared" si="2"/>
        <v>1</v>
      </c>
      <c r="O56" s="2"/>
      <c r="P56" s="80" t="s">
        <v>215</v>
      </c>
      <c r="Q56" s="115">
        <v>4</v>
      </c>
      <c r="R56" s="114">
        <f t="shared" si="3"/>
        <v>0.16666666666666666</v>
      </c>
      <c r="S56" s="2"/>
      <c r="T56" s="80" t="s">
        <v>238</v>
      </c>
      <c r="U56" s="115">
        <v>28</v>
      </c>
      <c r="V56" s="114">
        <f t="shared" si="4"/>
        <v>1.1666666666666667</v>
      </c>
      <c r="W56" s="2"/>
      <c r="X56" s="80" t="s">
        <v>258</v>
      </c>
      <c r="Y56" s="115">
        <v>6</v>
      </c>
      <c r="Z56" s="114">
        <f t="shared" si="5"/>
        <v>0.25</v>
      </c>
      <c r="AA56" s="2"/>
      <c r="AB56" s="80" t="s">
        <v>238</v>
      </c>
      <c r="AC56" s="115">
        <v>22</v>
      </c>
      <c r="AD56" s="114">
        <f t="shared" si="6"/>
        <v>0.91666666666666663</v>
      </c>
      <c r="AE56" s="2"/>
      <c r="AF56" s="80" t="s">
        <v>287</v>
      </c>
      <c r="AG56" s="115">
        <v>4</v>
      </c>
      <c r="AH56" s="114">
        <f t="shared" si="7"/>
        <v>0.16666666666666666</v>
      </c>
      <c r="AI56" s="2"/>
      <c r="AJ56" s="107">
        <f t="shared" si="8"/>
        <v>115</v>
      </c>
      <c r="AK56" s="108">
        <f t="shared" si="9"/>
        <v>168</v>
      </c>
      <c r="AL56" s="145">
        <f t="shared" si="10"/>
        <v>0.68452380952380953</v>
      </c>
      <c r="AM56" s="147">
        <f t="shared" si="11"/>
        <v>7</v>
      </c>
      <c r="AN56" s="138">
        <f t="shared" si="12"/>
        <v>1</v>
      </c>
    </row>
    <row r="57" spans="1:40" x14ac:dyDescent="0.25">
      <c r="A57" s="125" t="s">
        <v>132</v>
      </c>
      <c r="B57" s="81" t="s">
        <v>133</v>
      </c>
      <c r="C57" s="128">
        <v>713</v>
      </c>
      <c r="D57" s="122">
        <v>24</v>
      </c>
      <c r="E57" s="122">
        <v>24</v>
      </c>
      <c r="F57" s="82"/>
      <c r="G57" s="2"/>
      <c r="H57" s="80" t="s">
        <v>172</v>
      </c>
      <c r="I57" s="115">
        <v>2</v>
      </c>
      <c r="J57" s="119">
        <f t="shared" si="1"/>
        <v>8.3333333333333329E-2</v>
      </c>
      <c r="K57" s="15"/>
      <c r="L57" s="80" t="s">
        <v>197</v>
      </c>
      <c r="M57" s="115">
        <v>16</v>
      </c>
      <c r="N57" s="114">
        <f t="shared" si="2"/>
        <v>0.66666666666666663</v>
      </c>
      <c r="O57" s="2"/>
      <c r="P57" s="80" t="s">
        <v>216</v>
      </c>
      <c r="Q57" s="115">
        <v>34</v>
      </c>
      <c r="R57" s="114">
        <f t="shared" si="3"/>
        <v>1.4166666666666667</v>
      </c>
      <c r="S57" s="2"/>
      <c r="T57" s="80" t="s">
        <v>239</v>
      </c>
      <c r="U57" s="115">
        <v>31</v>
      </c>
      <c r="V57" s="114">
        <f t="shared" si="4"/>
        <v>1.2916666666666667</v>
      </c>
      <c r="W57" s="2"/>
      <c r="X57" s="80" t="s">
        <v>197</v>
      </c>
      <c r="Y57" s="115">
        <v>21</v>
      </c>
      <c r="Z57" s="114">
        <f t="shared" si="5"/>
        <v>0.875</v>
      </c>
      <c r="AA57" s="2"/>
      <c r="AB57" s="80" t="s">
        <v>239</v>
      </c>
      <c r="AC57" s="115">
        <v>31</v>
      </c>
      <c r="AD57" s="114">
        <f t="shared" si="6"/>
        <v>1.2916666666666667</v>
      </c>
      <c r="AE57" s="2"/>
      <c r="AF57" s="80" t="s">
        <v>239</v>
      </c>
      <c r="AG57" s="115">
        <v>16</v>
      </c>
      <c r="AH57" s="114">
        <f t="shared" si="7"/>
        <v>0.66666666666666663</v>
      </c>
      <c r="AI57" s="2"/>
      <c r="AJ57" s="107">
        <f t="shared" si="8"/>
        <v>151</v>
      </c>
      <c r="AK57" s="108">
        <f t="shared" si="9"/>
        <v>168</v>
      </c>
      <c r="AL57" s="145">
        <f t="shared" si="10"/>
        <v>0.89880952380952384</v>
      </c>
      <c r="AM57" s="147">
        <f t="shared" si="11"/>
        <v>7</v>
      </c>
      <c r="AN57" s="138">
        <f t="shared" si="12"/>
        <v>1</v>
      </c>
    </row>
    <row r="58" spans="1:40" x14ac:dyDescent="0.25">
      <c r="A58" s="125" t="s">
        <v>134</v>
      </c>
      <c r="B58" s="81" t="s">
        <v>135</v>
      </c>
      <c r="C58" s="128">
        <v>851</v>
      </c>
      <c r="D58" s="122">
        <v>24</v>
      </c>
      <c r="E58" s="122">
        <v>24</v>
      </c>
      <c r="F58" s="82"/>
      <c r="G58" s="2"/>
      <c r="H58" s="80" t="s">
        <v>173</v>
      </c>
      <c r="I58" s="115">
        <v>24</v>
      </c>
      <c r="J58" s="119">
        <f t="shared" si="1"/>
        <v>1</v>
      </c>
      <c r="K58" s="15"/>
      <c r="L58" s="80" t="s">
        <v>173</v>
      </c>
      <c r="M58" s="115">
        <v>27</v>
      </c>
      <c r="N58" s="114">
        <f t="shared" si="2"/>
        <v>1.125</v>
      </c>
      <c r="O58" s="2"/>
      <c r="P58" s="80" t="s">
        <v>204</v>
      </c>
      <c r="Q58" s="115">
        <v>26</v>
      </c>
      <c r="R58" s="114">
        <f t="shared" si="3"/>
        <v>1.0833333333333333</v>
      </c>
      <c r="S58" s="2"/>
      <c r="T58" s="80" t="s">
        <v>240</v>
      </c>
      <c r="U58" s="115">
        <v>22</v>
      </c>
      <c r="V58" s="114">
        <f t="shared" si="4"/>
        <v>0.91666666666666663</v>
      </c>
      <c r="W58" s="2"/>
      <c r="X58" s="80" t="s">
        <v>2</v>
      </c>
      <c r="Y58" s="115"/>
      <c r="Z58" s="114">
        <f t="shared" si="5"/>
        <v>0</v>
      </c>
      <c r="AA58" s="2"/>
      <c r="AB58" s="80" t="s">
        <v>240</v>
      </c>
      <c r="AC58" s="115">
        <v>28</v>
      </c>
      <c r="AD58" s="114">
        <f t="shared" si="6"/>
        <v>1.1666666666666667</v>
      </c>
      <c r="AE58" s="2"/>
      <c r="AF58" s="80" t="s">
        <v>288</v>
      </c>
      <c r="AG58" s="115">
        <v>13</v>
      </c>
      <c r="AH58" s="114">
        <f t="shared" si="7"/>
        <v>0.54166666666666663</v>
      </c>
      <c r="AI58" s="2"/>
      <c r="AJ58" s="107">
        <f t="shared" si="8"/>
        <v>140</v>
      </c>
      <c r="AK58" s="108">
        <f t="shared" si="9"/>
        <v>168</v>
      </c>
      <c r="AL58" s="145">
        <f t="shared" si="10"/>
        <v>0.83333333333333337</v>
      </c>
      <c r="AM58" s="147">
        <f t="shared" si="11"/>
        <v>6</v>
      </c>
      <c r="AN58" s="138">
        <f t="shared" si="12"/>
        <v>0.8571428571428571</v>
      </c>
    </row>
    <row r="59" spans="1:40" x14ac:dyDescent="0.25">
      <c r="A59" s="125" t="s">
        <v>136</v>
      </c>
      <c r="B59" s="81" t="s">
        <v>137</v>
      </c>
      <c r="C59" s="128">
        <v>837</v>
      </c>
      <c r="D59" s="122">
        <v>24</v>
      </c>
      <c r="E59" s="122">
        <v>24</v>
      </c>
      <c r="F59" s="82"/>
      <c r="G59" s="2"/>
      <c r="H59" s="80" t="s">
        <v>174</v>
      </c>
      <c r="I59" s="115">
        <v>13</v>
      </c>
      <c r="J59" s="119">
        <f t="shared" si="1"/>
        <v>0.54166666666666663</v>
      </c>
      <c r="K59" s="15"/>
      <c r="L59" s="80" t="s">
        <v>198</v>
      </c>
      <c r="M59" s="115">
        <v>7</v>
      </c>
      <c r="N59" s="114">
        <f t="shared" si="2"/>
        <v>0.29166666666666669</v>
      </c>
      <c r="O59" s="2"/>
      <c r="P59" s="80" t="s">
        <v>217</v>
      </c>
      <c r="Q59" s="115">
        <v>6</v>
      </c>
      <c r="R59" s="114">
        <f t="shared" si="3"/>
        <v>0.25</v>
      </c>
      <c r="S59" s="2"/>
      <c r="T59" s="80" t="s">
        <v>2</v>
      </c>
      <c r="U59" s="115"/>
      <c r="V59" s="114">
        <f t="shared" si="4"/>
        <v>0</v>
      </c>
      <c r="W59" s="2"/>
      <c r="X59" s="80" t="s">
        <v>259</v>
      </c>
      <c r="Y59" s="115">
        <v>10</v>
      </c>
      <c r="Z59" s="114">
        <f t="shared" si="5"/>
        <v>0.41666666666666669</v>
      </c>
      <c r="AA59" s="2"/>
      <c r="AB59" s="80" t="s">
        <v>231</v>
      </c>
      <c r="AC59" s="115">
        <v>50</v>
      </c>
      <c r="AD59" s="114">
        <f t="shared" si="6"/>
        <v>2.0833333333333335</v>
      </c>
      <c r="AE59" s="2"/>
      <c r="AF59" s="80" t="s">
        <v>198</v>
      </c>
      <c r="AG59" s="115">
        <v>11</v>
      </c>
      <c r="AH59" s="114">
        <f t="shared" si="7"/>
        <v>0.45833333333333331</v>
      </c>
      <c r="AI59" s="2"/>
      <c r="AJ59" s="107">
        <f t="shared" si="8"/>
        <v>97</v>
      </c>
      <c r="AK59" s="108">
        <f t="shared" si="9"/>
        <v>168</v>
      </c>
      <c r="AL59" s="145">
        <f t="shared" si="10"/>
        <v>0.57738095238095233</v>
      </c>
      <c r="AM59" s="147">
        <f t="shared" si="11"/>
        <v>6</v>
      </c>
      <c r="AN59" s="138">
        <f t="shared" si="12"/>
        <v>0.8571428571428571</v>
      </c>
    </row>
    <row r="60" spans="1:40" x14ac:dyDescent="0.25">
      <c r="A60" s="125" t="s">
        <v>138</v>
      </c>
      <c r="B60" s="81" t="s">
        <v>139</v>
      </c>
      <c r="C60" s="128">
        <v>707</v>
      </c>
      <c r="D60" s="122">
        <v>24</v>
      </c>
      <c r="E60" s="122">
        <v>24</v>
      </c>
      <c r="F60" s="82"/>
      <c r="G60" s="2"/>
      <c r="H60" s="80" t="s">
        <v>175</v>
      </c>
      <c r="I60" s="115">
        <v>5</v>
      </c>
      <c r="J60" s="119">
        <f t="shared" si="1"/>
        <v>0.20833333333333334</v>
      </c>
      <c r="K60" s="15"/>
      <c r="L60" s="80" t="s">
        <v>199</v>
      </c>
      <c r="M60" s="115">
        <v>10</v>
      </c>
      <c r="N60" s="114">
        <f t="shared" si="2"/>
        <v>0.41666666666666669</v>
      </c>
      <c r="O60" s="2"/>
      <c r="P60" s="80" t="s">
        <v>218</v>
      </c>
      <c r="Q60" s="115">
        <v>13</v>
      </c>
      <c r="R60" s="114">
        <f t="shared" si="3"/>
        <v>0.54166666666666663</v>
      </c>
      <c r="S60" s="2"/>
      <c r="T60" s="80" t="s">
        <v>241</v>
      </c>
      <c r="U60" s="115">
        <v>11</v>
      </c>
      <c r="V60" s="114">
        <f t="shared" si="4"/>
        <v>0.45833333333333331</v>
      </c>
      <c r="W60" s="2"/>
      <c r="X60" s="80" t="s">
        <v>260</v>
      </c>
      <c r="Y60" s="115">
        <v>21</v>
      </c>
      <c r="Z60" s="114">
        <f t="shared" si="5"/>
        <v>0.875</v>
      </c>
      <c r="AA60" s="2"/>
      <c r="AB60" s="80" t="s">
        <v>197</v>
      </c>
      <c r="AC60" s="115">
        <v>25</v>
      </c>
      <c r="AD60" s="114">
        <f t="shared" si="6"/>
        <v>1.0416666666666667</v>
      </c>
      <c r="AE60" s="2"/>
      <c r="AF60" s="80" t="s">
        <v>289</v>
      </c>
      <c r="AG60" s="115">
        <v>6</v>
      </c>
      <c r="AH60" s="114">
        <f t="shared" si="7"/>
        <v>0.25</v>
      </c>
      <c r="AI60" s="2"/>
      <c r="AJ60" s="107">
        <f t="shared" si="8"/>
        <v>91</v>
      </c>
      <c r="AK60" s="108">
        <f t="shared" si="9"/>
        <v>168</v>
      </c>
      <c r="AL60" s="145">
        <f t="shared" si="10"/>
        <v>0.54166666666666663</v>
      </c>
      <c r="AM60" s="147">
        <f t="shared" si="11"/>
        <v>7</v>
      </c>
      <c r="AN60" s="138">
        <f t="shared" si="12"/>
        <v>1</v>
      </c>
    </row>
    <row r="61" spans="1:40" x14ac:dyDescent="0.25">
      <c r="A61" s="125" t="s">
        <v>140</v>
      </c>
      <c r="B61" s="81" t="s">
        <v>141</v>
      </c>
      <c r="C61" s="128">
        <v>707</v>
      </c>
      <c r="D61" s="122">
        <v>24</v>
      </c>
      <c r="E61" s="122">
        <v>24</v>
      </c>
      <c r="F61" s="82"/>
      <c r="G61" s="2"/>
      <c r="H61" s="80" t="s">
        <v>176</v>
      </c>
      <c r="I61" s="115">
        <v>8</v>
      </c>
      <c r="J61" s="119">
        <f t="shared" si="1"/>
        <v>0.33333333333333331</v>
      </c>
      <c r="K61" s="15"/>
      <c r="L61" s="80" t="s">
        <v>200</v>
      </c>
      <c r="M61" s="115">
        <v>23</v>
      </c>
      <c r="N61" s="114">
        <f t="shared" si="2"/>
        <v>0.95833333333333337</v>
      </c>
      <c r="O61" s="2"/>
      <c r="P61" s="80" t="s">
        <v>219</v>
      </c>
      <c r="Q61" s="115">
        <v>6</v>
      </c>
      <c r="R61" s="114">
        <f t="shared" si="3"/>
        <v>0.25</v>
      </c>
      <c r="S61" s="2"/>
      <c r="T61" s="80" t="s">
        <v>200</v>
      </c>
      <c r="U61" s="115">
        <v>33</v>
      </c>
      <c r="V61" s="114">
        <f t="shared" si="4"/>
        <v>1.375</v>
      </c>
      <c r="W61" s="2"/>
      <c r="X61" s="80" t="s">
        <v>261</v>
      </c>
      <c r="Y61" s="115">
        <v>19</v>
      </c>
      <c r="Z61" s="114">
        <f t="shared" si="5"/>
        <v>0.79166666666666663</v>
      </c>
      <c r="AA61" s="2"/>
      <c r="AB61" s="80" t="s">
        <v>2</v>
      </c>
      <c r="AC61" s="115"/>
      <c r="AD61" s="114">
        <f t="shared" si="6"/>
        <v>0</v>
      </c>
      <c r="AE61" s="2"/>
      <c r="AF61" s="80" t="s">
        <v>261</v>
      </c>
      <c r="AG61" s="115">
        <v>20</v>
      </c>
      <c r="AH61" s="114">
        <f t="shared" si="7"/>
        <v>0.83333333333333337</v>
      </c>
      <c r="AI61" s="2"/>
      <c r="AJ61" s="107">
        <f t="shared" si="8"/>
        <v>109</v>
      </c>
      <c r="AK61" s="108">
        <f t="shared" si="9"/>
        <v>168</v>
      </c>
      <c r="AL61" s="145">
        <f t="shared" si="10"/>
        <v>0.64880952380952384</v>
      </c>
      <c r="AM61" s="147">
        <f t="shared" si="11"/>
        <v>6</v>
      </c>
      <c r="AN61" s="138">
        <f t="shared" si="12"/>
        <v>0.8571428571428571</v>
      </c>
    </row>
    <row r="62" spans="1:40" x14ac:dyDescent="0.25">
      <c r="A62" s="125" t="s">
        <v>142</v>
      </c>
      <c r="B62" s="81" t="s">
        <v>143</v>
      </c>
      <c r="C62" s="128">
        <v>1107</v>
      </c>
      <c r="D62" s="122">
        <v>24</v>
      </c>
      <c r="E62" s="122">
        <v>24</v>
      </c>
      <c r="F62" s="82"/>
      <c r="G62" s="2"/>
      <c r="H62" s="80" t="s">
        <v>161</v>
      </c>
      <c r="I62" s="115">
        <v>27</v>
      </c>
      <c r="J62" s="119">
        <f t="shared" si="1"/>
        <v>1.125</v>
      </c>
      <c r="K62" s="15"/>
      <c r="L62" s="80" t="s">
        <v>201</v>
      </c>
      <c r="M62" s="115">
        <v>25</v>
      </c>
      <c r="N62" s="114">
        <f t="shared" si="2"/>
        <v>1.0416666666666667</v>
      </c>
      <c r="O62" s="2"/>
      <c r="P62" s="80" t="s">
        <v>2</v>
      </c>
      <c r="Q62" s="115"/>
      <c r="R62" s="114">
        <f t="shared" si="3"/>
        <v>0</v>
      </c>
      <c r="S62" s="2"/>
      <c r="T62" s="80" t="s">
        <v>242</v>
      </c>
      <c r="U62" s="115">
        <v>12</v>
      </c>
      <c r="V62" s="114">
        <f t="shared" si="4"/>
        <v>0.5</v>
      </c>
      <c r="W62" s="2"/>
      <c r="X62" s="80" t="s">
        <v>242</v>
      </c>
      <c r="Y62" s="115">
        <v>23</v>
      </c>
      <c r="Z62" s="114">
        <f t="shared" si="5"/>
        <v>0.95833333333333337</v>
      </c>
      <c r="AA62" s="2"/>
      <c r="AB62" s="80" t="s">
        <v>275</v>
      </c>
      <c r="AC62" s="115">
        <v>23</v>
      </c>
      <c r="AD62" s="114">
        <f t="shared" si="6"/>
        <v>0.95833333333333337</v>
      </c>
      <c r="AE62" s="2"/>
      <c r="AF62" s="80" t="s">
        <v>242</v>
      </c>
      <c r="AG62" s="115">
        <v>33</v>
      </c>
      <c r="AH62" s="114">
        <f t="shared" si="7"/>
        <v>1.375</v>
      </c>
      <c r="AI62" s="2"/>
      <c r="AJ62" s="107">
        <f t="shared" si="8"/>
        <v>143</v>
      </c>
      <c r="AK62" s="108">
        <f t="shared" si="9"/>
        <v>168</v>
      </c>
      <c r="AL62" s="145">
        <f t="shared" si="10"/>
        <v>0.85119047619047616</v>
      </c>
      <c r="AM62" s="147">
        <f t="shared" si="11"/>
        <v>6</v>
      </c>
      <c r="AN62" s="138">
        <f t="shared" si="12"/>
        <v>0.8571428571428571</v>
      </c>
    </row>
    <row r="63" spans="1:40" x14ac:dyDescent="0.25">
      <c r="A63" s="126" t="s">
        <v>144</v>
      </c>
      <c r="B63" s="95" t="s">
        <v>145</v>
      </c>
      <c r="C63" s="129">
        <v>1107</v>
      </c>
      <c r="D63" s="123">
        <v>24</v>
      </c>
      <c r="E63" s="123">
        <v>24</v>
      </c>
      <c r="F63" s="90"/>
      <c r="G63" s="2"/>
      <c r="H63" s="89" t="s">
        <v>145</v>
      </c>
      <c r="I63" s="116">
        <v>6</v>
      </c>
      <c r="J63" s="139">
        <f t="shared" ref="J63" si="13">IF(H63="Prep",0, IF($D$25&lt;$E$25,I63/$D63,I63/$E63))</f>
        <v>0.25</v>
      </c>
      <c r="K63" s="15"/>
      <c r="L63" s="89" t="s">
        <v>145</v>
      </c>
      <c r="M63" s="116">
        <v>9</v>
      </c>
      <c r="N63" s="138">
        <f t="shared" ref="N63" si="14">IF(L63="Prep",0, IF($D$25&lt;$E$25,M63/$D63,M63/$E63))</f>
        <v>0.375</v>
      </c>
      <c r="O63" s="2"/>
      <c r="P63" s="89" t="s">
        <v>145</v>
      </c>
      <c r="Q63" s="116">
        <v>15</v>
      </c>
      <c r="R63" s="138">
        <f t="shared" ref="R63" si="15">IF(P63="Prep",0, IF($D$25&lt;$E$25,Q63/$D63,Q63/$E63))</f>
        <v>0.625</v>
      </c>
      <c r="S63" s="2"/>
      <c r="T63" s="89" t="s">
        <v>243</v>
      </c>
      <c r="U63" s="116">
        <v>14</v>
      </c>
      <c r="V63" s="138">
        <f t="shared" ref="V63" si="16">IF(T63="Prep",0, IF($D$25&lt;$E$25,U63/$D63,U63/$E63))</f>
        <v>0.58333333333333337</v>
      </c>
      <c r="W63" s="2"/>
      <c r="X63" s="89" t="s">
        <v>230</v>
      </c>
      <c r="Y63" s="116"/>
      <c r="Z63" s="138">
        <f t="shared" ref="Z63" si="17">IF(X63="Prep",0, IF($D$25&lt;$E$25,Y63/$D63,Y63/$E63))</f>
        <v>0</v>
      </c>
      <c r="AA63" s="2"/>
      <c r="AB63" s="89" t="s">
        <v>230</v>
      </c>
      <c r="AC63" s="116"/>
      <c r="AD63" s="138">
        <f t="shared" ref="AD63" si="18">IF(AB63="Prep",0, IF($D$25&lt;$E$25,AC63/$D63,AC63/$E63))</f>
        <v>0</v>
      </c>
      <c r="AE63" s="2"/>
      <c r="AF63" s="89" t="s">
        <v>230</v>
      </c>
      <c r="AG63" s="116"/>
      <c r="AH63" s="138">
        <f t="shared" ref="AH63" si="19">IF(AF63="Prep",0, IF($D$25&lt;$E$25,AG63/$D63,AG63/$E63))</f>
        <v>0</v>
      </c>
      <c r="AI63" s="2"/>
      <c r="AJ63" s="109">
        <f t="shared" si="8"/>
        <v>44</v>
      </c>
      <c r="AK63" s="110">
        <f t="shared" si="9"/>
        <v>168</v>
      </c>
      <c r="AL63" s="145">
        <f t="shared" si="10"/>
        <v>0.26190476190476192</v>
      </c>
      <c r="AM63" s="148">
        <f t="shared" si="11"/>
        <v>4</v>
      </c>
      <c r="AN63" s="142">
        <f t="shared" ref="AN63" si="20">AM63/$C$19</f>
        <v>0.5714285714285714</v>
      </c>
    </row>
    <row r="64" spans="1:40" ht="16.5" thickBot="1" x14ac:dyDescent="0.3">
      <c r="A64" s="96" t="s">
        <v>303</v>
      </c>
      <c r="B64" s="97"/>
      <c r="C64" s="98"/>
      <c r="D64" s="98"/>
      <c r="E64" s="98"/>
      <c r="F64" s="16"/>
      <c r="G64" s="140"/>
      <c r="H64" s="83"/>
      <c r="I64" s="117"/>
      <c r="J64" s="120"/>
      <c r="K64" s="141"/>
      <c r="L64" s="83"/>
      <c r="M64" s="117"/>
      <c r="N64" s="118"/>
      <c r="O64" s="140"/>
      <c r="P64" s="83"/>
      <c r="Q64" s="117"/>
      <c r="R64" s="118"/>
      <c r="S64" s="140"/>
      <c r="T64" s="83"/>
      <c r="U64" s="117"/>
      <c r="V64" s="118"/>
      <c r="W64" s="140"/>
      <c r="X64" s="83"/>
      <c r="Y64" s="117"/>
      <c r="Z64" s="118"/>
      <c r="AA64" s="140"/>
      <c r="AB64" s="83"/>
      <c r="AC64" s="117"/>
      <c r="AD64" s="118"/>
      <c r="AE64" s="140"/>
      <c r="AF64" s="83"/>
      <c r="AG64" s="117"/>
      <c r="AH64" s="118"/>
      <c r="AI64" s="140"/>
      <c r="AJ64" s="111"/>
      <c r="AK64" s="112"/>
      <c r="AL64" s="146"/>
      <c r="AM64" s="149"/>
      <c r="AN64" s="143"/>
    </row>
    <row r="65" spans="1:40" x14ac:dyDescent="0.25">
      <c r="B65" s="14"/>
      <c r="C65" s="13"/>
      <c r="D65" s="13"/>
      <c r="E65" s="13"/>
      <c r="G65" s="92" t="s">
        <v>44</v>
      </c>
      <c r="H65" s="4"/>
      <c r="I65" s="4">
        <f>SUM(I25:I64)</f>
        <v>628</v>
      </c>
      <c r="J65" s="130">
        <f>AVERAGE(J25:J64)</f>
        <v>0.67546022353714663</v>
      </c>
      <c r="K65" s="6"/>
      <c r="L65" s="4"/>
      <c r="M65" s="4">
        <f>SUM(M25:M64)</f>
        <v>591</v>
      </c>
      <c r="N65" s="130">
        <f>AVERAGE(N25:N64)</f>
        <v>0.63995726495726513</v>
      </c>
      <c r="O65" s="5"/>
      <c r="P65" s="4"/>
      <c r="Q65" s="4">
        <f>SUM(Q25:Q64)</f>
        <v>623</v>
      </c>
      <c r="R65" s="130">
        <f>AVERAGE(R25:R64)</f>
        <v>0.66995397764628539</v>
      </c>
      <c r="S65" s="5"/>
      <c r="T65" s="4"/>
      <c r="U65" s="4">
        <f>SUM(U25:U64)</f>
        <v>672</v>
      </c>
      <c r="V65" s="130">
        <f>AVERAGE(V25:V64)</f>
        <v>0.72304404996712701</v>
      </c>
      <c r="W65" s="5"/>
      <c r="X65" s="4"/>
      <c r="Y65" s="4">
        <f>SUM(Y25:Y64)</f>
        <v>707</v>
      </c>
      <c r="Z65" s="130">
        <f>AVERAGE(Z25:Z64)</f>
        <v>0.75928665351742275</v>
      </c>
      <c r="AA65" s="5"/>
      <c r="AB65" s="4"/>
      <c r="AC65" s="4">
        <f>SUM(AC25:AC64)</f>
        <v>646</v>
      </c>
      <c r="AD65" s="130">
        <f>AVERAGE(AD25:AD64)</f>
        <v>0.69732084155161089</v>
      </c>
      <c r="AE65" s="5"/>
      <c r="AF65" s="4"/>
      <c r="AG65" s="4">
        <f>SUM(AG25:AG64)</f>
        <v>643</v>
      </c>
      <c r="AH65" s="130">
        <f>AVERAGE(AH25:AH64)</f>
        <v>0.69074621959237359</v>
      </c>
      <c r="AI65" s="5"/>
      <c r="AJ65" s="11"/>
      <c r="AK65" s="11" t="s">
        <v>59</v>
      </c>
      <c r="AL65" s="159">
        <f>AVERAGE(AL25:AL64)</f>
        <v>0.69368131868131877</v>
      </c>
      <c r="AM65" s="144">
        <f>AVERAGE(AM25:AM64)</f>
        <v>5.9743589743589745</v>
      </c>
      <c r="AN65" s="159">
        <f>AVERAGE(AN25:AN64)</f>
        <v>0.85347985347985367</v>
      </c>
    </row>
    <row r="66" spans="1:40" x14ac:dyDescent="0.25">
      <c r="B66" s="14"/>
      <c r="C66" s="13"/>
      <c r="D66" s="13"/>
      <c r="E66" s="13"/>
      <c r="G66" s="92"/>
      <c r="H66" s="4"/>
      <c r="I66" s="4"/>
      <c r="J66" s="137"/>
      <c r="K66" s="6"/>
      <c r="L66" s="4"/>
      <c r="M66" s="4"/>
      <c r="N66" s="137"/>
      <c r="O66" s="5"/>
      <c r="P66" s="4"/>
      <c r="Q66" s="4"/>
      <c r="R66" s="137"/>
      <c r="S66" s="5"/>
      <c r="T66" s="4"/>
      <c r="U66" s="4"/>
      <c r="V66" s="137"/>
      <c r="W66" s="5"/>
      <c r="X66" s="4"/>
      <c r="Y66" s="4"/>
      <c r="Z66" s="137"/>
      <c r="AA66" s="5"/>
      <c r="AB66" s="4"/>
      <c r="AC66" s="4"/>
      <c r="AD66" s="137"/>
      <c r="AE66" s="5"/>
      <c r="AF66" s="4"/>
      <c r="AG66" s="4"/>
    </row>
    <row r="67" spans="1:40" x14ac:dyDescent="0.25">
      <c r="A67" s="14" t="s">
        <v>57</v>
      </c>
      <c r="B67" s="14"/>
      <c r="C67" s="13"/>
      <c r="D67" s="13"/>
      <c r="E67" s="13"/>
      <c r="F67" s="13"/>
      <c r="G67" s="5"/>
      <c r="H67" s="4"/>
      <c r="I67" s="4"/>
      <c r="J67" s="4"/>
      <c r="K67" s="6"/>
      <c r="L67" s="4"/>
      <c r="M67" s="4"/>
      <c r="N67" s="4"/>
      <c r="O67" s="5"/>
      <c r="P67" s="4"/>
      <c r="Q67" s="4"/>
      <c r="R67" s="4"/>
      <c r="S67" s="5"/>
      <c r="T67" s="4"/>
      <c r="U67" s="4"/>
      <c r="V67" s="4"/>
      <c r="W67" s="5"/>
      <c r="X67" s="4"/>
      <c r="Y67" s="4"/>
      <c r="Z67" s="4"/>
      <c r="AA67" s="5"/>
      <c r="AB67" s="4"/>
      <c r="AC67" s="4"/>
      <c r="AD67" s="4"/>
      <c r="AE67" s="5"/>
      <c r="AF67" s="4"/>
      <c r="AG67" s="4"/>
      <c r="AH67" s="4"/>
      <c r="AI67" s="5"/>
      <c r="AJ67" s="11"/>
      <c r="AK67" s="4"/>
      <c r="AL67" s="10"/>
      <c r="AM67" s="4"/>
      <c r="AN67" s="10"/>
    </row>
    <row r="68" spans="1:40" x14ac:dyDescent="0.25">
      <c r="A68" t="s">
        <v>292</v>
      </c>
      <c r="D68" s="1"/>
      <c r="E68" s="4"/>
      <c r="F68" s="4"/>
      <c r="G68" s="5"/>
      <c r="H68" s="4"/>
      <c r="I68" s="4"/>
      <c r="J68" s="4"/>
      <c r="K68" s="6"/>
      <c r="L68" s="4"/>
      <c r="M68" s="4"/>
      <c r="N68" s="4"/>
      <c r="O68" s="5"/>
      <c r="S68" s="5"/>
      <c r="T68" s="4"/>
      <c r="U68" s="4"/>
      <c r="V68" s="4"/>
      <c r="W68" s="5"/>
      <c r="X68" s="4"/>
      <c r="Y68" s="4"/>
      <c r="Z68" s="4"/>
      <c r="AA68" s="5"/>
      <c r="AB68" s="4"/>
      <c r="AC68" s="4"/>
      <c r="AD68" s="4"/>
      <c r="AE68" s="5"/>
      <c r="AF68" s="4"/>
      <c r="AG68" s="4"/>
      <c r="AH68" s="4"/>
      <c r="AI68" s="5"/>
      <c r="AJ68" s="4"/>
      <c r="AK68" s="4"/>
      <c r="AL68" s="4"/>
      <c r="AM68" s="4"/>
      <c r="AN68" s="4"/>
    </row>
    <row r="69" spans="1:40" x14ac:dyDescent="0.25">
      <c r="A69" t="s">
        <v>293</v>
      </c>
      <c r="D69" s="1"/>
      <c r="E69" s="4"/>
      <c r="F69" s="4"/>
      <c r="G69" s="7"/>
      <c r="H69" s="4"/>
      <c r="I69" s="4"/>
      <c r="J69" s="4"/>
      <c r="K69" s="6"/>
      <c r="L69" s="4"/>
      <c r="M69" s="4"/>
      <c r="N69" s="4"/>
      <c r="O69" s="5"/>
      <c r="S69" s="5"/>
      <c r="T69" s="4"/>
      <c r="U69" s="4"/>
      <c r="V69" s="4"/>
      <c r="W69" s="5"/>
      <c r="X69" s="4"/>
      <c r="Y69" s="4"/>
      <c r="Z69" s="4"/>
      <c r="AA69" s="5"/>
      <c r="AB69" s="4"/>
      <c r="AC69" s="4"/>
      <c r="AD69" s="4"/>
      <c r="AE69" s="5"/>
      <c r="AF69" s="4"/>
      <c r="AG69" s="4"/>
      <c r="AH69" s="4"/>
      <c r="AI69" s="5"/>
      <c r="AJ69" s="4"/>
      <c r="AK69" s="4"/>
      <c r="AL69" s="4"/>
      <c r="AM69" s="4"/>
      <c r="AN69" s="4"/>
    </row>
    <row r="70" spans="1:40" x14ac:dyDescent="0.25">
      <c r="A70" t="s">
        <v>296</v>
      </c>
      <c r="D70" s="1"/>
      <c r="E70" s="4"/>
      <c r="F70" s="4"/>
      <c r="G70" s="7"/>
      <c r="H70" s="4"/>
      <c r="I70" s="4"/>
      <c r="J70" s="4"/>
      <c r="K70" s="6"/>
      <c r="L70" s="4"/>
      <c r="M70" s="4"/>
      <c r="N70" s="4"/>
      <c r="O70" s="5"/>
      <c r="S70" s="5"/>
      <c r="T70" s="4"/>
      <c r="U70" s="4"/>
      <c r="V70" s="4"/>
      <c r="W70" s="5"/>
      <c r="X70" s="4"/>
      <c r="Y70" s="4"/>
      <c r="Z70" s="4"/>
      <c r="AA70" s="5"/>
      <c r="AB70" s="4"/>
      <c r="AC70" s="4"/>
      <c r="AD70" s="4"/>
      <c r="AE70" s="5"/>
      <c r="AF70" s="4"/>
      <c r="AG70" s="4"/>
      <c r="AH70" s="4"/>
      <c r="AI70" s="5"/>
      <c r="AJ70" s="4"/>
      <c r="AK70" s="4"/>
      <c r="AL70" s="4"/>
      <c r="AM70" s="4"/>
      <c r="AN70" s="4"/>
    </row>
    <row r="71" spans="1:40" x14ac:dyDescent="0.25">
      <c r="A71" t="s">
        <v>300</v>
      </c>
      <c r="D71" s="1"/>
      <c r="E71" s="4"/>
      <c r="F71" s="4"/>
      <c r="G71" s="7"/>
      <c r="H71" s="4"/>
      <c r="I71" s="4"/>
      <c r="J71" s="4"/>
      <c r="K71" s="6"/>
      <c r="L71" s="4"/>
      <c r="M71" s="4"/>
      <c r="N71" s="4"/>
      <c r="O71" s="5"/>
      <c r="S71" s="5"/>
      <c r="T71" s="4"/>
      <c r="U71" s="4"/>
      <c r="V71" s="4"/>
      <c r="W71" s="5"/>
      <c r="X71" s="4"/>
      <c r="Y71" s="4"/>
      <c r="Z71" s="4"/>
      <c r="AA71" s="5"/>
      <c r="AB71" s="4"/>
      <c r="AC71" s="4"/>
      <c r="AD71" s="4"/>
      <c r="AE71" s="5"/>
      <c r="AF71" s="4"/>
      <c r="AG71" s="4"/>
      <c r="AH71" s="4"/>
      <c r="AI71" s="5"/>
      <c r="AJ71" s="4"/>
      <c r="AK71" s="4"/>
      <c r="AL71" s="4"/>
      <c r="AM71" s="4"/>
      <c r="AN71" s="4"/>
    </row>
    <row r="72" spans="1:40" x14ac:dyDescent="0.25">
      <c r="A72" s="4"/>
      <c r="B72" s="4"/>
      <c r="C72" s="5"/>
      <c r="D72" s="1"/>
      <c r="E72" s="4"/>
      <c r="F72" s="4"/>
      <c r="G72" s="7"/>
      <c r="H72" s="4"/>
      <c r="I72" s="4"/>
      <c r="J72" s="4"/>
      <c r="K72" s="6"/>
      <c r="L72" s="4"/>
      <c r="M72" s="4"/>
      <c r="N72" s="4"/>
      <c r="O72" s="5"/>
      <c r="P72" s="4" t="s">
        <v>27</v>
      </c>
      <c r="Q72" s="4"/>
      <c r="R72" s="4"/>
      <c r="S72" s="5"/>
      <c r="T72" s="4"/>
      <c r="U72" s="4"/>
      <c r="V72" s="4"/>
      <c r="W72" s="5"/>
      <c r="X72" s="4"/>
      <c r="Y72" s="4"/>
      <c r="Z72" s="4"/>
      <c r="AA72" s="5"/>
      <c r="AB72" s="4"/>
      <c r="AC72" s="4"/>
      <c r="AD72" s="4"/>
      <c r="AE72" s="5"/>
      <c r="AF72" s="4"/>
      <c r="AG72" s="4"/>
      <c r="AH72" s="4"/>
      <c r="AI72" s="5"/>
      <c r="AJ72" s="4"/>
      <c r="AK72" s="4"/>
      <c r="AL72" s="4"/>
      <c r="AM72" s="4"/>
      <c r="AN72" s="4"/>
    </row>
  </sheetData>
  <mergeCells count="30">
    <mergeCell ref="K12:L12"/>
    <mergeCell ref="K14:L14"/>
    <mergeCell ref="K15:L15"/>
    <mergeCell ref="K16:L16"/>
    <mergeCell ref="K19:L19"/>
    <mergeCell ref="AM22:AN23"/>
    <mergeCell ref="AF23:AH23"/>
    <mergeCell ref="AB23:AD23"/>
    <mergeCell ref="X23:Z23"/>
    <mergeCell ref="T23:V23"/>
    <mergeCell ref="X22:Z22"/>
    <mergeCell ref="AB22:AD22"/>
    <mergeCell ref="AF22:AH22"/>
    <mergeCell ref="AJ22:AL23"/>
    <mergeCell ref="A22:F23"/>
    <mergeCell ref="L23:N23"/>
    <mergeCell ref="H23:J23"/>
    <mergeCell ref="K13:L13"/>
    <mergeCell ref="A1:W1"/>
    <mergeCell ref="J6:X8"/>
    <mergeCell ref="P23:R23"/>
    <mergeCell ref="H22:J22"/>
    <mergeCell ref="L22:N22"/>
    <mergeCell ref="P22:R22"/>
    <mergeCell ref="T22:V22"/>
    <mergeCell ref="K17:L17"/>
    <mergeCell ref="K18:L18"/>
    <mergeCell ref="K20:L20"/>
    <mergeCell ref="B11:C11"/>
    <mergeCell ref="K11:L11"/>
  </mergeCells>
  <conditionalFormatting sqref="J25:J63 N25:N63 R25:R63 V25:V63 Z25:Z63 AD25:AD63 AH25:AH63">
    <cfRule type="cellIs" dxfId="1" priority="2" operator="lessThan">
      <formula>0.5</formula>
    </cfRule>
  </conditionalFormatting>
  <conditionalFormatting sqref="AL25:AL63 AN25:AN63">
    <cfRule type="cellIs" dxfId="0" priority="1" operator="lessThan">
      <formula>0.5</formula>
    </cfRule>
  </conditionalFormatting>
  <pageMargins left="0.45" right="0.45" top="0.5" bottom="0.5" header="0.3" footer="0.3"/>
  <pageSetup paperSize="17" scale="64" fitToWidth="0" orientation="landscape" r:id="rId1"/>
  <headerFooter>
    <oddHeader xml:space="preserve">&amp;R </oddHeader>
    <oddFooter>&amp;CIAC MS/HS Utilization Calculator (BETA)&amp;Rv. 9/4/2019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Proposed MS-HS</vt:lpstr>
      <vt:lpstr>'Proposed MS-HS'!Print_Area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2019-05-22T15:10:00Z</dcterms:created>
  <dcterms:modified xsi:type="dcterms:W3CDTF">2021-03-17T18:12:11Z</dcterms:modified>
</cp:coreProperties>
</file>